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jpersolja\Documents\DELOVNI\IHPSWEB\OBJAVE JOLANDA\OBJAVE 2024\barbi\"/>
    </mc:Choice>
  </mc:AlternateContent>
  <xr:revisionPtr revIDLastSave="0" documentId="8_{10F6A684-EA23-40A7-97C6-AE2D581E19C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odel" sheetId="13" r:id="rId1"/>
    <sheet name="vnos-podatkov" sheetId="12" r:id="rId2"/>
    <sheet name="večletna-zelišča_01" sheetId="8" r:id="rId3"/>
    <sheet name="večletna-zelišča_02" sheetId="7" r:id="rId4"/>
    <sheet name="enoletna-zelišča_03" sheetId="9" r:id="rId5"/>
    <sheet name="ekonomika" sheetId="10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0" l="1"/>
  <c r="F23" i="10"/>
  <c r="E23" i="10"/>
  <c r="N16" i="10"/>
  <c r="M16" i="10"/>
  <c r="N15" i="10"/>
  <c r="M15" i="10"/>
  <c r="N14" i="10"/>
  <c r="M14" i="10"/>
  <c r="N13" i="10"/>
  <c r="M13" i="10"/>
  <c r="N12" i="10"/>
  <c r="M12" i="10"/>
  <c r="N11" i="10"/>
  <c r="M11" i="10"/>
  <c r="N10" i="10"/>
  <c r="M10" i="10"/>
  <c r="N9" i="10"/>
  <c r="M9" i="10"/>
  <c r="N8" i="10"/>
  <c r="M8" i="10"/>
  <c r="N7" i="10"/>
  <c r="M7" i="10"/>
  <c r="L16" i="10"/>
  <c r="K16" i="10"/>
  <c r="J16" i="10"/>
  <c r="I16" i="10"/>
  <c r="L15" i="10"/>
  <c r="K15" i="10"/>
  <c r="J15" i="10"/>
  <c r="I15" i="10"/>
  <c r="L14" i="10"/>
  <c r="K14" i="10"/>
  <c r="J14" i="10"/>
  <c r="I14" i="10"/>
  <c r="L13" i="10"/>
  <c r="K13" i="10"/>
  <c r="J13" i="10"/>
  <c r="I13" i="10"/>
  <c r="L12" i="10"/>
  <c r="K12" i="10"/>
  <c r="J12" i="10"/>
  <c r="I12" i="10"/>
  <c r="L11" i="10"/>
  <c r="K11" i="10"/>
  <c r="J11" i="10"/>
  <c r="I11" i="10"/>
  <c r="L10" i="10"/>
  <c r="K10" i="10"/>
  <c r="J10" i="10"/>
  <c r="I10" i="10"/>
  <c r="L9" i="10"/>
  <c r="K9" i="10"/>
  <c r="J9" i="10"/>
  <c r="I9" i="10"/>
  <c r="L8" i="10"/>
  <c r="K8" i="10"/>
  <c r="J8" i="10"/>
  <c r="I8" i="10"/>
  <c r="L7" i="10"/>
  <c r="K7" i="10"/>
  <c r="J7" i="10"/>
  <c r="I7" i="10"/>
  <c r="H16" i="10"/>
  <c r="H15" i="10"/>
  <c r="H14" i="10"/>
  <c r="H13" i="10"/>
  <c r="H12" i="10"/>
  <c r="H11" i="10"/>
  <c r="H10" i="10"/>
  <c r="H9" i="10"/>
  <c r="H8" i="10"/>
  <c r="H7" i="10"/>
  <c r="G36" i="8"/>
  <c r="G13" i="8"/>
  <c r="G12" i="8"/>
  <c r="G11" i="8"/>
  <c r="G37" i="8"/>
  <c r="G33" i="8"/>
  <c r="G14" i="8"/>
  <c r="G15" i="8"/>
  <c r="G10" i="8"/>
  <c r="G12" i="7"/>
  <c r="G32" i="7"/>
  <c r="G31" i="7"/>
  <c r="G30" i="7"/>
  <c r="E32" i="7"/>
  <c r="E31" i="7"/>
  <c r="E29" i="7"/>
  <c r="G13" i="7"/>
  <c r="G11" i="7"/>
  <c r="G9" i="7"/>
  <c r="E13" i="7"/>
  <c r="E12" i="7"/>
  <c r="E11" i="7"/>
  <c r="E10" i="7"/>
  <c r="E9" i="7"/>
  <c r="K10" i="9"/>
  <c r="K9" i="9"/>
  <c r="K8" i="9"/>
  <c r="K7" i="9"/>
  <c r="H21" i="9"/>
  <c r="M9" i="9" s="1"/>
  <c r="G18" i="9"/>
  <c r="G19" i="9"/>
  <c r="K20" i="8"/>
  <c r="K19" i="8"/>
  <c r="K18" i="8"/>
  <c r="K17" i="8"/>
  <c r="K16" i="8"/>
  <c r="K15" i="8"/>
  <c r="K12" i="8"/>
  <c r="K11" i="8"/>
  <c r="K10" i="8"/>
  <c r="K9" i="8"/>
  <c r="K8" i="8"/>
  <c r="H34" i="8"/>
  <c r="H35" i="8"/>
  <c r="D33" i="8"/>
  <c r="C33" i="8"/>
  <c r="E6" i="8"/>
  <c r="E14" i="8"/>
  <c r="E15" i="8"/>
  <c r="E13" i="8"/>
  <c r="E10" i="8"/>
  <c r="E12" i="8"/>
  <c r="E11" i="8"/>
  <c r="G22" i="8"/>
  <c r="E50" i="8"/>
  <c r="C12" i="12"/>
  <c r="G40" i="8" s="1"/>
  <c r="G18" i="8"/>
  <c r="G48" i="8"/>
  <c r="G15" i="9" l="1"/>
  <c r="H15" i="9" s="1"/>
  <c r="G14" i="9"/>
  <c r="H14" i="9" s="1"/>
  <c r="G16" i="9"/>
  <c r="H16" i="9" s="1"/>
  <c r="G17" i="9"/>
  <c r="H17" i="9" s="1"/>
  <c r="G13" i="9"/>
  <c r="G41" i="8"/>
  <c r="G46" i="8"/>
  <c r="G28" i="8"/>
  <c r="H28" i="8" s="1"/>
  <c r="G23" i="8"/>
  <c r="H23" i="8" s="1"/>
  <c r="H15" i="8"/>
  <c r="G27" i="8"/>
  <c r="H27" i="8" s="1"/>
  <c r="G19" i="8"/>
  <c r="G49" i="8"/>
  <c r="G20" i="8"/>
  <c r="H20" i="8" s="1"/>
  <c r="H14" i="8"/>
  <c r="H11" i="8"/>
  <c r="H12" i="8"/>
  <c r="G47" i="8"/>
  <c r="G45" i="8"/>
  <c r="H45" i="8" s="1"/>
  <c r="G21" i="8"/>
  <c r="H21" i="8" s="1"/>
  <c r="G44" i="8"/>
  <c r="H44" i="8" s="1"/>
  <c r="G26" i="8"/>
  <c r="H26" i="8" s="1"/>
  <c r="G43" i="8"/>
  <c r="H43" i="8" s="1"/>
  <c r="G25" i="8"/>
  <c r="H25" i="8" s="1"/>
  <c r="C39" i="7"/>
  <c r="G16" i="10"/>
  <c r="F16" i="10"/>
  <c r="E16" i="10"/>
  <c r="D16" i="10"/>
  <c r="C16" i="10"/>
  <c r="G15" i="10"/>
  <c r="F15" i="10"/>
  <c r="E15" i="10"/>
  <c r="D15" i="10"/>
  <c r="C15" i="10"/>
  <c r="G14" i="10"/>
  <c r="F14" i="10"/>
  <c r="E14" i="10"/>
  <c r="D14" i="10"/>
  <c r="C14" i="10"/>
  <c r="G13" i="10"/>
  <c r="F13" i="10"/>
  <c r="E13" i="10"/>
  <c r="D13" i="10"/>
  <c r="C13" i="10"/>
  <c r="G12" i="10"/>
  <c r="F12" i="10"/>
  <c r="E12" i="10"/>
  <c r="D12" i="10"/>
  <c r="C12" i="10"/>
  <c r="G11" i="10"/>
  <c r="F11" i="10"/>
  <c r="E11" i="10"/>
  <c r="D11" i="10"/>
  <c r="C11" i="10"/>
  <c r="G10" i="10"/>
  <c r="F10" i="10"/>
  <c r="E10" i="10"/>
  <c r="D10" i="10"/>
  <c r="C10" i="10"/>
  <c r="G9" i="10"/>
  <c r="F9" i="10"/>
  <c r="E9" i="10"/>
  <c r="D9" i="10"/>
  <c r="C9" i="10"/>
  <c r="G8" i="10"/>
  <c r="F8" i="10"/>
  <c r="E8" i="10"/>
  <c r="D8" i="10"/>
  <c r="C8" i="10"/>
  <c r="G7" i="10"/>
  <c r="F7" i="10"/>
  <c r="E7" i="10"/>
  <c r="D7" i="10"/>
  <c r="C7" i="10"/>
  <c r="E37" i="8"/>
  <c r="H37" i="8" s="1"/>
  <c r="H18" i="8"/>
  <c r="H18" i="9"/>
  <c r="H19" i="9"/>
  <c r="H10" i="9"/>
  <c r="H9" i="9"/>
  <c r="H8" i="9"/>
  <c r="H36" i="8"/>
  <c r="H40" i="8"/>
  <c r="H39" i="8" s="1"/>
  <c r="N17" i="8" s="1"/>
  <c r="H48" i="8"/>
  <c r="H22" i="8"/>
  <c r="H10" i="8"/>
  <c r="H13" i="8"/>
  <c r="F38" i="7"/>
  <c r="F37" i="7"/>
  <c r="F36" i="7"/>
  <c r="H30" i="7"/>
  <c r="H29" i="7"/>
  <c r="F21" i="7"/>
  <c r="F20" i="7"/>
  <c r="F19" i="7"/>
  <c r="F18" i="7"/>
  <c r="F17" i="7"/>
  <c r="H11" i="7"/>
  <c r="H10" i="7"/>
  <c r="H7" i="9" l="1"/>
  <c r="H24" i="9" s="1"/>
  <c r="H24" i="8"/>
  <c r="N11" i="8" s="1"/>
  <c r="H9" i="8"/>
  <c r="N9" i="8" s="1"/>
  <c r="H32" i="8"/>
  <c r="N16" i="8" s="1"/>
  <c r="H46" i="8"/>
  <c r="H13" i="7"/>
  <c r="H13" i="9"/>
  <c r="H12" i="9" s="1"/>
  <c r="M8" i="9" s="1"/>
  <c r="F39" i="7"/>
  <c r="H9" i="7"/>
  <c r="H31" i="7"/>
  <c r="H32" i="7"/>
  <c r="F22" i="7"/>
  <c r="H12" i="7"/>
  <c r="H19" i="8"/>
  <c r="H47" i="8"/>
  <c r="M7" i="9" l="1"/>
  <c r="H17" i="8"/>
  <c r="N10" i="8" s="1"/>
  <c r="H42" i="8"/>
  <c r="N18" i="8" s="1"/>
  <c r="H33" i="7"/>
  <c r="H40" i="7" s="1"/>
  <c r="M10" i="9"/>
  <c r="H14" i="7"/>
  <c r="H23" i="7" s="1"/>
  <c r="H29" i="8" l="1"/>
  <c r="H50" i="8" s="1"/>
  <c r="N19" i="8" s="1"/>
  <c r="N12" i="8" l="1"/>
  <c r="H51" i="8"/>
  <c r="N20" i="8" s="1"/>
</calcChain>
</file>

<file path=xl/sharedStrings.xml><?xml version="1.0" encoding="utf-8"?>
<sst xmlns="http://schemas.openxmlformats.org/spreadsheetml/2006/main" count="263" uniqueCount="162">
  <si>
    <t xml:space="preserve"> </t>
  </si>
  <si>
    <t>N1</t>
  </si>
  <si>
    <t>ha</t>
  </si>
  <si>
    <t>1. Material</t>
  </si>
  <si>
    <t xml:space="preserve">sadike </t>
  </si>
  <si>
    <t>kom</t>
  </si>
  <si>
    <t xml:space="preserve">2. Strojno delo </t>
  </si>
  <si>
    <t>ur</t>
  </si>
  <si>
    <t>3. Ročno delo</t>
  </si>
  <si>
    <t>kg</t>
  </si>
  <si>
    <t>namakanje</t>
  </si>
  <si>
    <t>košnja plevela</t>
  </si>
  <si>
    <t>skupaj EUR</t>
  </si>
  <si>
    <t>t.m.</t>
  </si>
  <si>
    <t>tekoči meter</t>
  </si>
  <si>
    <t>4. Skupaj</t>
  </si>
  <si>
    <t>folija (npr. širine 1,25 m)</t>
  </si>
  <si>
    <t>Pridelava v 1. letu</t>
  </si>
  <si>
    <t>Th</t>
  </si>
  <si>
    <t>EUR/ha</t>
  </si>
  <si>
    <t>Rh</t>
  </si>
  <si>
    <t>skupaj/ha</t>
  </si>
  <si>
    <t xml:space="preserve">DELO </t>
  </si>
  <si>
    <t xml:space="preserve">sajenje </t>
  </si>
  <si>
    <t>1.leto</t>
  </si>
  <si>
    <t>kultiviranje (4x)</t>
  </si>
  <si>
    <t>okopavanje</t>
  </si>
  <si>
    <t>gnojenje (2x)</t>
  </si>
  <si>
    <t>skupaj</t>
  </si>
  <si>
    <t>enot/ha</t>
  </si>
  <si>
    <t>€/enoto</t>
  </si>
  <si>
    <t>€/ha</t>
  </si>
  <si>
    <t>MATERIAL</t>
  </si>
  <si>
    <t>sadike</t>
  </si>
  <si>
    <t>hlevski gnoj</t>
  </si>
  <si>
    <t>NPK 6:12:24</t>
  </si>
  <si>
    <t>KAN (27 %)</t>
  </si>
  <si>
    <t>UREA (46 %)</t>
  </si>
  <si>
    <t>Pridelava v rodnem nasadu</t>
  </si>
  <si>
    <t>2.-5.leto</t>
  </si>
  <si>
    <t>ar</t>
  </si>
  <si>
    <t>zastirka (seno, lubje, miskantus,…)</t>
  </si>
  <si>
    <t>vreča</t>
  </si>
  <si>
    <t>predsajenje (jarkanje)</t>
  </si>
  <si>
    <t>km</t>
  </si>
  <si>
    <t xml:space="preserve">dovoz materiala (sadike, zastirka, ...) </t>
  </si>
  <si>
    <t>priprava sadik in sajenje</t>
  </si>
  <si>
    <t>zastirka (dopolnitev)</t>
  </si>
  <si>
    <t>NPK (npr. 7:20:30)</t>
  </si>
  <si>
    <t xml:space="preserve">polaganje folije in sajenje </t>
  </si>
  <si>
    <r>
      <t xml:space="preserve">prevozi </t>
    </r>
    <r>
      <rPr>
        <sz val="12"/>
        <color indexed="8"/>
        <rFont val="Calibri"/>
        <family val="2"/>
        <charset val="238"/>
      </rPr>
      <t xml:space="preserve"> (tovorno vozilo, kombi...)</t>
    </r>
  </si>
  <si>
    <t>obdelava tal 2x (frezanje)</t>
  </si>
  <si>
    <t xml:space="preserve">okopavanje (2x)  </t>
  </si>
  <si>
    <t>urejanje zastirke okoli sadik</t>
  </si>
  <si>
    <t>priprava zastirke</t>
  </si>
  <si>
    <t>ostalo</t>
  </si>
  <si>
    <t>seme</t>
  </si>
  <si>
    <t>NPK 15:15:15</t>
  </si>
  <si>
    <t>oranje tal</t>
  </si>
  <si>
    <t>brananje tal</t>
  </si>
  <si>
    <t>sejanje</t>
  </si>
  <si>
    <t>obdelava tal (3x)</t>
  </si>
  <si>
    <t xml:space="preserve">Ca granulat </t>
  </si>
  <si>
    <t xml:space="preserve">dovoz materiala </t>
  </si>
  <si>
    <t>3. Storitve</t>
  </si>
  <si>
    <t>gnojenje (1x)</t>
  </si>
  <si>
    <t>SKUPAJ</t>
  </si>
  <si>
    <t>skupaj /ha</t>
  </si>
  <si>
    <t xml:space="preserve">površina nasada </t>
  </si>
  <si>
    <t>priprava tal</t>
  </si>
  <si>
    <t>kom. (3 %)</t>
  </si>
  <si>
    <t>dosajanje sadik</t>
  </si>
  <si>
    <t>CENA (€/KG)</t>
  </si>
  <si>
    <r>
      <t xml:space="preserve"> EUR/</t>
    </r>
    <r>
      <rPr>
        <sz val="10"/>
        <rFont val="Calibri"/>
        <family val="2"/>
        <charset val="238"/>
      </rPr>
      <t>enoto</t>
    </r>
  </si>
  <si>
    <r>
      <t xml:space="preserve">prevozi </t>
    </r>
    <r>
      <rPr>
        <sz val="10"/>
        <color indexed="8"/>
        <rFont val="Calibri"/>
        <family val="2"/>
        <charset val="238"/>
      </rPr>
      <t xml:space="preserve"> (kombi...)</t>
    </r>
  </si>
  <si>
    <t xml:space="preserve">prevoz materiala (sadike, zastirka, ...) </t>
  </si>
  <si>
    <t>Sh</t>
  </si>
  <si>
    <t>Stroški dela</t>
  </si>
  <si>
    <t>EUR/sadiko</t>
  </si>
  <si>
    <t>Stroški materiala</t>
  </si>
  <si>
    <t>količina enot</t>
  </si>
  <si>
    <t>enota</t>
  </si>
  <si>
    <t>EUR/vrečo</t>
  </si>
  <si>
    <t>kilometrina</t>
  </si>
  <si>
    <t>EUR/km</t>
  </si>
  <si>
    <t>Stroški storitev</t>
  </si>
  <si>
    <t>Trajanje nasada</t>
  </si>
  <si>
    <t>EUR/Sh - ročna ura dela</t>
  </si>
  <si>
    <t>folija</t>
  </si>
  <si>
    <t>EUR/m</t>
  </si>
  <si>
    <t>EUR/Rh - delovna ura s strojem</t>
  </si>
  <si>
    <t>št. vreč</t>
  </si>
  <si>
    <t>PRIDELAVA ZELIŠČ</t>
  </si>
  <si>
    <t>NAPRAVA NASADA ZELIŠČ</t>
  </si>
  <si>
    <t>prevozi  (tovorno vozilo, kombi...)</t>
  </si>
  <si>
    <t>gnojilo-briketi</t>
  </si>
  <si>
    <t>št. vreč (25 kg)</t>
  </si>
  <si>
    <t>kompost, briketi</t>
  </si>
  <si>
    <t>let</t>
  </si>
  <si>
    <t>doba</t>
  </si>
  <si>
    <t xml:space="preserve">NPK </t>
  </si>
  <si>
    <t>manjši</t>
  </si>
  <si>
    <t>večji</t>
  </si>
  <si>
    <t>kg/l</t>
  </si>
  <si>
    <t>Zbir modelne kalkulacije stroškov pridelave zelišč</t>
  </si>
  <si>
    <t>4. Stroški naprave nasada - letno</t>
  </si>
  <si>
    <r>
      <rPr>
        <b/>
        <sz val="10"/>
        <rFont val="Calibri"/>
        <family val="2"/>
        <charset val="238"/>
      </rPr>
      <t xml:space="preserve">NAPRAVA NASADA IN PRIDELAVA </t>
    </r>
    <r>
      <rPr>
        <sz val="10"/>
        <rFont val="Calibri"/>
        <family val="2"/>
        <charset val="238"/>
      </rPr>
      <t>(EUR/ha)      pegasti badelj (enoletnica)</t>
    </r>
  </si>
  <si>
    <t>faktor</t>
  </si>
  <si>
    <t>simulacija cene delovne ure</t>
  </si>
  <si>
    <t xml:space="preserve">EUR/Th - traktorska ura </t>
  </si>
  <si>
    <t>4. Skupaj (EUR/ha)</t>
  </si>
  <si>
    <t>MODEL KALKULACIJE STROŠKOV PRIDELAVE ZELIŠČ</t>
  </si>
  <si>
    <t xml:space="preserve">sredstvo proti polžem - Lc </t>
  </si>
  <si>
    <t xml:space="preserve">sredstva za varstvo rastlin - Fc </t>
  </si>
  <si>
    <t>STRO-ZEL_01</t>
  </si>
  <si>
    <t>STRO-ZEL_02</t>
  </si>
  <si>
    <t>STRO-ZEL_03</t>
  </si>
  <si>
    <t>2.-5+.leto</t>
  </si>
  <si>
    <t>čiščenje pridelka semena (&gt; 500 kg/ha)</t>
  </si>
  <si>
    <t>spravilo pridelka (storitev)</t>
  </si>
  <si>
    <t>spravilo prid. (1x)</t>
  </si>
  <si>
    <t>spravilo prid. (2x)</t>
  </si>
  <si>
    <t xml:space="preserve">gnojenje </t>
  </si>
  <si>
    <t>prekrivka (npr. širine 10,50 m)</t>
  </si>
  <si>
    <t>spravilo pridelka (2x)</t>
  </si>
  <si>
    <t>prekrivka</t>
  </si>
  <si>
    <t>m</t>
  </si>
  <si>
    <t xml:space="preserve">Model kalkulacije stroškov pridelave večletnih zelišč </t>
  </si>
  <si>
    <t>INPUT_VNOS PODATKOV</t>
  </si>
  <si>
    <t xml:space="preserve">Model kalkulacije stroškov pridelave enoletnih zelišč </t>
  </si>
  <si>
    <t>št. sadik</t>
  </si>
  <si>
    <t>ure</t>
  </si>
  <si>
    <t>št. let</t>
  </si>
  <si>
    <t>5. Skupaj - letno</t>
  </si>
  <si>
    <r>
      <t>zastirka</t>
    </r>
    <r>
      <rPr>
        <vertAlign val="superscript"/>
        <sz val="11"/>
        <rFont val="Calibri"/>
        <family val="2"/>
        <charset val="238"/>
        <scheme val="minor"/>
      </rPr>
      <t>1</t>
    </r>
    <r>
      <rPr>
        <sz val="11"/>
        <rFont val="Calibri"/>
        <family val="2"/>
        <charset val="238"/>
        <scheme val="minor"/>
      </rPr>
      <t xml:space="preserve"> </t>
    </r>
  </si>
  <si>
    <r>
      <rPr>
        <vertAlign val="superscript"/>
        <sz val="9"/>
        <rFont val="Calibri"/>
        <family val="2"/>
        <charset val="238"/>
        <scheme val="minor"/>
      </rPr>
      <t>1</t>
    </r>
    <r>
      <rPr>
        <sz val="9"/>
        <rFont val="Calibri"/>
        <family val="2"/>
        <charset val="238"/>
        <scheme val="minor"/>
      </rPr>
      <t xml:space="preserve"> slama, miskantus, seno…</t>
    </r>
  </si>
  <si>
    <t>Zbir modelne kalkulacije stroškov pridelave</t>
  </si>
  <si>
    <t>Velikost nasada</t>
  </si>
  <si>
    <t>A</t>
  </si>
  <si>
    <t>PRIDELEK (KG)</t>
  </si>
  <si>
    <t>Stroški pridelave (EUR):</t>
  </si>
  <si>
    <t>Prihodek (EUR):</t>
  </si>
  <si>
    <t>Finančni rezultat (EUR):</t>
  </si>
  <si>
    <t>Ostali stroški (EUR):</t>
  </si>
  <si>
    <t>PRIMER_02</t>
  </si>
  <si>
    <t>PRIMER_01</t>
  </si>
  <si>
    <t>PRIMER_03</t>
  </si>
  <si>
    <t>STRO-ZEL_</t>
  </si>
  <si>
    <t>STRO-ZEL 1.0</t>
  </si>
  <si>
    <t>Modelni izračun prihodka od prodaje zelišč (EUR) - glede na količino pridelka in prodajno ceno</t>
  </si>
  <si>
    <r>
      <t xml:space="preserve">NAPRAVA NASADA IN PRIDELAVA ZELIŠČ          </t>
    </r>
    <r>
      <rPr>
        <b/>
        <sz val="11"/>
        <rFont val="Calibri"/>
        <family val="2"/>
        <charset val="238"/>
      </rPr>
      <t>npr.</t>
    </r>
    <r>
      <rPr>
        <sz val="11"/>
        <rFont val="Calibri"/>
        <family val="2"/>
        <charset val="238"/>
      </rPr>
      <t>: meta, melisa, sivka, ožepek, citronka, timijan, dobra misel, laški smilj,..</t>
    </r>
  </si>
  <si>
    <t xml:space="preserve">Modelna kalkulacija stroškov pridelave večletnih zelišč </t>
  </si>
  <si>
    <r>
      <rPr>
        <sz val="11"/>
        <rFont val="Calibri"/>
        <family val="2"/>
        <charset val="238"/>
      </rPr>
      <t xml:space="preserve">(npr. ameriški slamnik - </t>
    </r>
    <r>
      <rPr>
        <i/>
        <sz val="11"/>
        <rFont val="Calibri"/>
        <family val="2"/>
        <charset val="238"/>
      </rPr>
      <t>Echinacea purpurea</t>
    </r>
    <r>
      <rPr>
        <sz val="11"/>
        <rFont val="Calibri"/>
        <family val="2"/>
        <charset val="238"/>
      </rPr>
      <t xml:space="preserve"> L.)</t>
    </r>
  </si>
  <si>
    <t>Model vsebuje:</t>
  </si>
  <si>
    <t xml:space="preserve">Ciljni raziskovalni program: </t>
  </si>
  <si>
    <t>Vodilni partner:</t>
  </si>
  <si>
    <t>Navodila za uporabo modela so v prilogi Word.</t>
  </si>
  <si>
    <t>Model pripravil: prof. dr. Martin Pavlovič</t>
  </si>
  <si>
    <t>Spletna stran prjekta: https://www.ihps.si/zdravilne-in-aromaticne-rastline/crp-v4-2207-moznosti-razvoja-zeliscarstva-v-sloveniji/</t>
  </si>
  <si>
    <t>Vsaka stran vsebuje navodila za uporabo.</t>
  </si>
  <si>
    <t>Cilj aplikacije: Modelni izračun prihodka od prodaje zelišč (EUR) - glede na količino pridelka in prodajno ceno</t>
  </si>
  <si>
    <r>
      <t xml:space="preserve">      STRO-ZEL 1.1</t>
    </r>
    <r>
      <rPr>
        <b/>
        <i/>
        <sz val="14"/>
        <color rgb="FF294735"/>
        <rFont val="Calibri"/>
        <family val="2"/>
        <charset val="238"/>
        <scheme val="minor"/>
      </rPr>
      <t>©</t>
    </r>
    <r>
      <rPr>
        <b/>
        <i/>
        <sz val="20"/>
        <color rgb="FF294735"/>
        <rFont val="Calibri"/>
        <family val="2"/>
        <charset val="238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</si>
</sst>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42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0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2"/>
      <color theme="1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indexed="8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1"/>
      <color theme="9" tint="-0.499984740745262"/>
      <name val="Calibri"/>
      <family val="2"/>
      <charset val="238"/>
    </font>
    <font>
      <b/>
      <sz val="11"/>
      <color theme="9" tint="-0.499984740745262"/>
      <name val="Calibri"/>
      <family val="2"/>
      <charset val="238"/>
    </font>
    <font>
      <sz val="11"/>
      <color theme="9" tint="-0.499984740745262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i/>
      <sz val="11"/>
      <name val="Calibri"/>
      <family val="2"/>
      <charset val="238"/>
    </font>
    <font>
      <u/>
      <sz val="11"/>
      <color theme="1"/>
      <name val="Calibri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i/>
      <sz val="11"/>
      <name val="Calibri"/>
      <family val="2"/>
      <charset val="238"/>
    </font>
    <font>
      <sz val="11"/>
      <color rgb="FF294735"/>
      <name val="Calibri"/>
      <family val="2"/>
      <charset val="238"/>
      <scheme val="minor"/>
    </font>
    <font>
      <sz val="16"/>
      <color rgb="FF294735"/>
      <name val="Calibri"/>
      <family val="2"/>
      <charset val="238"/>
      <scheme val="minor"/>
    </font>
    <font>
      <b/>
      <sz val="26"/>
      <color rgb="FF294735"/>
      <name val="Calibri"/>
      <family val="2"/>
      <charset val="238"/>
      <scheme val="minor"/>
    </font>
    <font>
      <b/>
      <sz val="16"/>
      <color rgb="FF294735"/>
      <name val="Calibri"/>
      <family val="2"/>
      <charset val="238"/>
      <scheme val="minor"/>
    </font>
    <font>
      <b/>
      <i/>
      <sz val="20"/>
      <color rgb="FF294735"/>
      <name val="Calibri"/>
      <family val="2"/>
      <charset val="238"/>
      <scheme val="minor"/>
    </font>
    <font>
      <b/>
      <i/>
      <sz val="14"/>
      <color rgb="FF294735"/>
      <name val="Calibri"/>
      <family val="2"/>
      <charset val="238"/>
      <scheme val="minor"/>
    </font>
    <font>
      <b/>
      <sz val="14"/>
      <color rgb="FF294735"/>
      <name val="Calibri"/>
      <family val="2"/>
      <charset val="238"/>
      <scheme val="minor"/>
    </font>
    <font>
      <b/>
      <sz val="14"/>
      <color rgb="FF294735"/>
      <name val="Calibri"/>
      <family val="2"/>
      <charset val="238"/>
    </font>
    <font>
      <b/>
      <sz val="11"/>
      <color rgb="FF294735"/>
      <name val="Calibri"/>
      <family val="2"/>
      <charset val="238"/>
      <scheme val="minor"/>
    </font>
    <font>
      <b/>
      <sz val="18"/>
      <color rgb="FF294735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BDAD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4BF88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7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/>
    </xf>
    <xf numFmtId="0" fontId="5" fillId="0" borderId="0" xfId="0" applyFont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0" fontId="1" fillId="4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8" fillId="0" borderId="13" xfId="0" applyFont="1" applyBorder="1"/>
    <xf numFmtId="0" fontId="3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4" fillId="0" borderId="0" xfId="0" applyFont="1"/>
    <xf numFmtId="0" fontId="6" fillId="0" borderId="0" xfId="0" applyFont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right"/>
    </xf>
    <xf numFmtId="3" fontId="4" fillId="2" borderId="0" xfId="0" applyNumberFormat="1" applyFont="1" applyFill="1"/>
    <xf numFmtId="4" fontId="4" fillId="2" borderId="0" xfId="0" applyNumberFormat="1" applyFont="1" applyFill="1"/>
    <xf numFmtId="3" fontId="4" fillId="0" borderId="0" xfId="0" applyNumberFormat="1" applyFont="1"/>
    <xf numFmtId="4" fontId="4" fillId="0" borderId="0" xfId="0" applyNumberFormat="1" applyFont="1"/>
    <xf numFmtId="0" fontId="3" fillId="8" borderId="0" xfId="0" applyFont="1" applyFill="1"/>
    <xf numFmtId="0" fontId="2" fillId="4" borderId="12" xfId="0" applyFont="1" applyFill="1" applyBorder="1" applyAlignment="1">
      <alignment horizontal="center"/>
    </xf>
    <xf numFmtId="0" fontId="16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4" fontId="2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center"/>
    </xf>
    <xf numFmtId="0" fontId="2" fillId="0" borderId="14" xfId="0" applyFont="1" applyBorder="1"/>
    <xf numFmtId="0" fontId="2" fillId="11" borderId="0" xfId="0" applyFont="1" applyFill="1"/>
    <xf numFmtId="0" fontId="5" fillId="4" borderId="0" xfId="0" applyFont="1" applyFill="1" applyAlignment="1">
      <alignment horizontal="center"/>
    </xf>
    <xf numFmtId="0" fontId="5" fillId="4" borderId="0" xfId="0" applyFont="1" applyFill="1" applyAlignment="1">
      <alignment horizontal="right"/>
    </xf>
    <xf numFmtId="0" fontId="2" fillId="2" borderId="0" xfId="0" applyFont="1" applyFill="1" applyAlignment="1">
      <alignment horizontal="center"/>
    </xf>
    <xf numFmtId="165" fontId="2" fillId="7" borderId="0" xfId="0" applyNumberFormat="1" applyFont="1" applyFill="1" applyAlignment="1">
      <alignment horizontal="right"/>
    </xf>
    <xf numFmtId="4" fontId="3" fillId="7" borderId="0" xfId="0" applyNumberFormat="1" applyFont="1" applyFill="1" applyAlignment="1">
      <alignment horizontal="left"/>
    </xf>
    <xf numFmtId="4" fontId="3" fillId="7" borderId="0" xfId="0" applyNumberFormat="1" applyFont="1" applyFill="1" applyAlignment="1">
      <alignment horizontal="right"/>
    </xf>
    <xf numFmtId="0" fontId="2" fillId="2" borderId="0" xfId="0" applyFont="1" applyFill="1" applyAlignment="1">
      <alignment wrapText="1"/>
    </xf>
    <xf numFmtId="4" fontId="2" fillId="7" borderId="0" xfId="0" applyNumberFormat="1" applyFont="1" applyFill="1" applyAlignment="1">
      <alignment horizontal="right"/>
    </xf>
    <xf numFmtId="4" fontId="2" fillId="7" borderId="0" xfId="0" applyNumberFormat="1" applyFont="1" applyFill="1" applyAlignment="1">
      <alignment horizontal="center"/>
    </xf>
    <xf numFmtId="0" fontId="17" fillId="2" borderId="0" xfId="0" applyFont="1" applyFill="1"/>
    <xf numFmtId="4" fontId="4" fillId="7" borderId="0" xfId="0" applyNumberFormat="1" applyFont="1" applyFill="1" applyAlignment="1">
      <alignment horizontal="right"/>
    </xf>
    <xf numFmtId="0" fontId="3" fillId="2" borderId="0" xfId="0" applyFont="1" applyFill="1"/>
    <xf numFmtId="4" fontId="3" fillId="10" borderId="0" xfId="0" applyNumberFormat="1" applyFont="1" applyFill="1" applyAlignment="1">
      <alignment horizontal="right"/>
    </xf>
    <xf numFmtId="0" fontId="2" fillId="2" borderId="0" xfId="0" applyFont="1" applyFill="1"/>
    <xf numFmtId="3" fontId="2" fillId="2" borderId="0" xfId="0" applyNumberFormat="1" applyFon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165" fontId="4" fillId="6" borderId="0" xfId="0" applyNumberFormat="1" applyFont="1" applyFill="1" applyAlignment="1">
      <alignment horizontal="right"/>
    </xf>
    <xf numFmtId="165" fontId="2" fillId="6" borderId="0" xfId="0" applyNumberFormat="1" applyFont="1" applyFill="1" applyAlignment="1">
      <alignment horizontal="right"/>
    </xf>
    <xf numFmtId="165" fontId="4" fillId="7" borderId="0" xfId="0" applyNumberFormat="1" applyFont="1" applyFill="1" applyAlignment="1">
      <alignment horizontal="right"/>
    </xf>
    <xf numFmtId="0" fontId="2" fillId="12" borderId="0" xfId="0" applyFont="1" applyFill="1"/>
    <xf numFmtId="0" fontId="2" fillId="12" borderId="0" xfId="0" applyFont="1" applyFill="1" applyAlignment="1">
      <alignment horizontal="center"/>
    </xf>
    <xf numFmtId="4" fontId="4" fillId="12" borderId="0" xfId="0" applyNumberFormat="1" applyFont="1" applyFill="1" applyAlignment="1">
      <alignment horizontal="right"/>
    </xf>
    <xf numFmtId="4" fontId="2" fillId="12" borderId="0" xfId="0" applyNumberFormat="1" applyFont="1" applyFill="1" applyAlignment="1">
      <alignment horizontal="center"/>
    </xf>
    <xf numFmtId="4" fontId="2" fillId="1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4" fontId="4" fillId="6" borderId="0" xfId="0" applyNumberFormat="1" applyFont="1" applyFill="1" applyAlignment="1">
      <alignment horizontal="right"/>
    </xf>
    <xf numFmtId="4" fontId="2" fillId="6" borderId="0" xfId="0" applyNumberFormat="1" applyFont="1" applyFill="1" applyAlignment="1">
      <alignment horizontal="center"/>
    </xf>
    <xf numFmtId="4" fontId="2" fillId="6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2" fontId="2" fillId="7" borderId="0" xfId="0" applyNumberFormat="1" applyFont="1" applyFill="1" applyAlignment="1">
      <alignment horizontal="center"/>
    </xf>
    <xf numFmtId="0" fontId="2" fillId="6" borderId="0" xfId="0" applyFont="1" applyFill="1" applyAlignment="1">
      <alignment horizontal="right"/>
    </xf>
    <xf numFmtId="0" fontId="2" fillId="7" borderId="0" xfId="0" applyFont="1" applyFill="1" applyAlignment="1">
      <alignment horizontal="right"/>
    </xf>
    <xf numFmtId="0" fontId="2" fillId="2" borderId="0" xfId="0" applyFont="1" applyFill="1" applyAlignment="1">
      <alignment horizontal="right"/>
    </xf>
    <xf numFmtId="0" fontId="3" fillId="11" borderId="0" xfId="0" applyFont="1" applyFill="1"/>
    <xf numFmtId="0" fontId="3" fillId="11" borderId="0" xfId="0" applyFont="1" applyFill="1" applyAlignment="1">
      <alignment horizontal="left"/>
    </xf>
    <xf numFmtId="4" fontId="2" fillId="11" borderId="0" xfId="0" applyNumberFormat="1" applyFont="1" applyFill="1"/>
    <xf numFmtId="0" fontId="8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13" borderId="0" xfId="0" applyFont="1" applyFill="1" applyAlignment="1">
      <alignment horizontal="left" vertical="top" wrapText="1"/>
    </xf>
    <xf numFmtId="0" fontId="5" fillId="13" borderId="0" xfId="0" applyFont="1" applyFill="1" applyAlignment="1">
      <alignment horizontal="center"/>
    </xf>
    <xf numFmtId="0" fontId="5" fillId="13" borderId="0" xfId="0" applyFont="1" applyFill="1" applyAlignment="1">
      <alignment horizontal="right"/>
    </xf>
    <xf numFmtId="0" fontId="3" fillId="4" borderId="0" xfId="0" applyFont="1" applyFill="1" applyAlignment="1">
      <alignment horizontal="center"/>
    </xf>
    <xf numFmtId="0" fontId="3" fillId="4" borderId="0" xfId="0" applyFont="1" applyFill="1"/>
    <xf numFmtId="0" fontId="1" fillId="9" borderId="0" xfId="0" applyFont="1" applyFill="1" applyAlignment="1">
      <alignment horizontal="center"/>
    </xf>
    <xf numFmtId="0" fontId="5" fillId="7" borderId="0" xfId="0" applyFont="1" applyFill="1"/>
    <xf numFmtId="4" fontId="13" fillId="7" borderId="0" xfId="0" applyNumberFormat="1" applyFont="1" applyFill="1" applyAlignment="1">
      <alignment horizontal="center"/>
    </xf>
    <xf numFmtId="0" fontId="1" fillId="9" borderId="0" xfId="0" applyFont="1" applyFill="1"/>
    <xf numFmtId="3" fontId="1" fillId="9" borderId="0" xfId="0" applyNumberFormat="1" applyFont="1" applyFill="1" applyAlignment="1">
      <alignment horizontal="center"/>
    </xf>
    <xf numFmtId="4" fontId="13" fillId="6" borderId="0" xfId="0" applyNumberFormat="1" applyFont="1" applyFill="1" applyAlignment="1">
      <alignment horizontal="center"/>
    </xf>
    <xf numFmtId="4" fontId="1" fillId="6" borderId="0" xfId="0" applyNumberFormat="1" applyFont="1" applyFill="1" applyAlignment="1">
      <alignment horizontal="center"/>
    </xf>
    <xf numFmtId="4" fontId="1" fillId="6" borderId="0" xfId="0" applyNumberFormat="1" applyFont="1" applyFill="1" applyAlignment="1">
      <alignment horizontal="right"/>
    </xf>
    <xf numFmtId="4" fontId="5" fillId="7" borderId="0" xfId="0" applyNumberFormat="1" applyFont="1" applyFill="1" applyAlignment="1">
      <alignment horizontal="right"/>
    </xf>
    <xf numFmtId="4" fontId="1" fillId="7" borderId="0" xfId="0" applyNumberFormat="1" applyFont="1" applyFill="1" applyAlignment="1">
      <alignment horizontal="right"/>
    </xf>
    <xf numFmtId="0" fontId="1" fillId="4" borderId="0" xfId="0" applyFont="1" applyFill="1" applyAlignment="1">
      <alignment horizontal="left" vertical="top" wrapText="1"/>
    </xf>
    <xf numFmtId="4" fontId="5" fillId="7" borderId="0" xfId="0" applyNumberFormat="1" applyFont="1" applyFill="1" applyAlignment="1">
      <alignment horizontal="left"/>
    </xf>
    <xf numFmtId="0" fontId="8" fillId="0" borderId="0" xfId="0" applyFont="1" applyAlignment="1">
      <alignment horizontal="center"/>
    </xf>
    <xf numFmtId="0" fontId="7" fillId="0" borderId="0" xfId="0" applyFont="1"/>
    <xf numFmtId="4" fontId="9" fillId="0" borderId="0" xfId="0" applyNumberFormat="1" applyFont="1" applyAlignment="1">
      <alignment horizontal="center"/>
    </xf>
    <xf numFmtId="4" fontId="8" fillId="0" borderId="0" xfId="0" applyNumberFormat="1" applyFont="1" applyAlignment="1">
      <alignment horizontal="right"/>
    </xf>
    <xf numFmtId="0" fontId="1" fillId="9" borderId="0" xfId="0" applyFont="1" applyFill="1" applyAlignment="1">
      <alignment horizontal="left" wrapText="1"/>
    </xf>
    <xf numFmtId="2" fontId="5" fillId="0" borderId="0" xfId="0" applyNumberFormat="1" applyFont="1" applyAlignment="1">
      <alignment horizontal="right"/>
    </xf>
    <xf numFmtId="0" fontId="8" fillId="0" borderId="14" xfId="0" applyFont="1" applyBorder="1"/>
    <xf numFmtId="0" fontId="1" fillId="11" borderId="0" xfId="0" applyFont="1" applyFill="1"/>
    <xf numFmtId="4" fontId="1" fillId="11" borderId="0" xfId="0" applyNumberFormat="1" applyFont="1" applyFill="1"/>
    <xf numFmtId="4" fontId="1" fillId="11" borderId="9" xfId="0" applyNumberFormat="1" applyFont="1" applyFill="1" applyBorder="1"/>
    <xf numFmtId="4" fontId="1" fillId="7" borderId="0" xfId="0" applyNumberFormat="1" applyFont="1" applyFill="1" applyAlignment="1">
      <alignment horizontal="center"/>
    </xf>
    <xf numFmtId="165" fontId="13" fillId="6" borderId="0" xfId="0" applyNumberFormat="1" applyFont="1" applyFill="1" applyAlignment="1">
      <alignment horizontal="center"/>
    </xf>
    <xf numFmtId="165" fontId="13" fillId="7" borderId="0" xfId="0" applyNumberFormat="1" applyFont="1" applyFill="1" applyAlignment="1">
      <alignment horizontal="center"/>
    </xf>
    <xf numFmtId="4" fontId="2" fillId="11" borderId="9" xfId="0" applyNumberFormat="1" applyFont="1" applyFill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right"/>
    </xf>
    <xf numFmtId="0" fontId="6" fillId="2" borderId="0" xfId="0" applyFont="1" applyFill="1"/>
    <xf numFmtId="3" fontId="4" fillId="6" borderId="0" xfId="0" applyNumberFormat="1" applyFont="1" applyFill="1"/>
    <xf numFmtId="4" fontId="2" fillId="6" borderId="0" xfId="0" applyNumberFormat="1" applyFont="1" applyFill="1"/>
    <xf numFmtId="4" fontId="4" fillId="6" borderId="0" xfId="0" applyNumberFormat="1" applyFont="1" applyFill="1"/>
    <xf numFmtId="3" fontId="6" fillId="0" borderId="0" xfId="0" applyNumberFormat="1" applyFont="1"/>
    <xf numFmtId="3" fontId="2" fillId="7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3" fontId="4" fillId="7" borderId="0" xfId="0" applyNumberFormat="1" applyFont="1" applyFill="1"/>
    <xf numFmtId="4" fontId="4" fillId="7" borderId="0" xfId="0" applyNumberFormat="1" applyFont="1" applyFill="1"/>
    <xf numFmtId="165" fontId="4" fillId="7" borderId="0" xfId="0" applyNumberFormat="1" applyFont="1" applyFill="1"/>
    <xf numFmtId="0" fontId="4" fillId="5" borderId="0" xfId="0" applyFont="1" applyFill="1"/>
    <xf numFmtId="4" fontId="6" fillId="7" borderId="0" xfId="0" applyNumberFormat="1" applyFont="1" applyFill="1"/>
    <xf numFmtId="3" fontId="4" fillId="5" borderId="0" xfId="0" applyNumberFormat="1" applyFont="1" applyFill="1"/>
    <xf numFmtId="4" fontId="4" fillId="2" borderId="0" xfId="0" applyNumberFormat="1" applyFont="1" applyFill="1" applyAlignment="1">
      <alignment horizontal="right"/>
    </xf>
    <xf numFmtId="4" fontId="2" fillId="2" borderId="0" xfId="0" applyNumberFormat="1" applyFont="1" applyFill="1" applyAlignment="1">
      <alignment horizontal="right"/>
    </xf>
    <xf numFmtId="4" fontId="6" fillId="2" borderId="0" xfId="0" applyNumberFormat="1" applyFont="1" applyFill="1" applyAlignment="1">
      <alignment horizontal="right"/>
    </xf>
    <xf numFmtId="0" fontId="20" fillId="0" borderId="0" xfId="0" applyFont="1"/>
    <xf numFmtId="0" fontId="21" fillId="0" borderId="0" xfId="0" applyFont="1"/>
    <xf numFmtId="0" fontId="22" fillId="2" borderId="0" xfId="0" applyFont="1" applyFill="1"/>
    <xf numFmtId="0" fontId="21" fillId="8" borderId="0" xfId="0" applyFont="1" applyFill="1"/>
    <xf numFmtId="0" fontId="4" fillId="8" borderId="0" xfId="0" applyFont="1" applyFill="1"/>
    <xf numFmtId="0" fontId="4" fillId="8" borderId="0" xfId="0" applyFont="1" applyFill="1" applyAlignment="1">
      <alignment horizontal="center"/>
    </xf>
    <xf numFmtId="2" fontId="6" fillId="8" borderId="0" xfId="0" applyNumberFormat="1" applyFont="1" applyFill="1" applyAlignment="1">
      <alignment horizontal="right"/>
    </xf>
    <xf numFmtId="0" fontId="6" fillId="5" borderId="0" xfId="0" applyFont="1" applyFill="1"/>
    <xf numFmtId="4" fontId="4" fillId="5" borderId="0" xfId="0" applyNumberFormat="1" applyFont="1" applyFill="1"/>
    <xf numFmtId="0" fontId="11" fillId="8" borderId="0" xfId="0" applyFont="1" applyFill="1" applyAlignment="1">
      <alignment horizontal="center"/>
    </xf>
    <xf numFmtId="0" fontId="0" fillId="8" borderId="0" xfId="0" applyFill="1" applyAlignment="1">
      <alignment horizontal="center"/>
    </xf>
    <xf numFmtId="0" fontId="0" fillId="8" borderId="0" xfId="0" applyFill="1" applyAlignment="1">
      <alignment horizontal="left"/>
    </xf>
    <xf numFmtId="0" fontId="0" fillId="8" borderId="0" xfId="0" applyFill="1"/>
    <xf numFmtId="3" fontId="12" fillId="8" borderId="3" xfId="0" applyNumberFormat="1" applyFont="1" applyFill="1" applyBorder="1" applyAlignment="1">
      <alignment horizontal="center"/>
    </xf>
    <xf numFmtId="3" fontId="11" fillId="8" borderId="4" xfId="0" applyNumberFormat="1" applyFont="1" applyFill="1" applyBorder="1" applyAlignment="1">
      <alignment horizontal="center"/>
    </xf>
    <xf numFmtId="3" fontId="11" fillId="8" borderId="5" xfId="0" applyNumberFormat="1" applyFont="1" applyFill="1" applyBorder="1" applyAlignment="1">
      <alignment horizontal="center"/>
    </xf>
    <xf numFmtId="0" fontId="11" fillId="8" borderId="0" xfId="0" applyFont="1" applyFill="1"/>
    <xf numFmtId="3" fontId="12" fillId="8" borderId="6" xfId="0" applyNumberFormat="1" applyFont="1" applyFill="1" applyBorder="1" applyAlignment="1">
      <alignment horizontal="center"/>
    </xf>
    <xf numFmtId="3" fontId="0" fillId="8" borderId="1" xfId="0" applyNumberFormat="1" applyFill="1" applyBorder="1" applyAlignment="1">
      <alignment horizontal="center"/>
    </xf>
    <xf numFmtId="3" fontId="0" fillId="8" borderId="10" xfId="0" applyNumberFormat="1" applyFill="1" applyBorder="1" applyAlignment="1">
      <alignment horizontal="center"/>
    </xf>
    <xf numFmtId="3" fontId="11" fillId="8" borderId="6" xfId="0" applyNumberFormat="1" applyFont="1" applyFill="1" applyBorder="1" applyAlignment="1">
      <alignment horizontal="center"/>
    </xf>
    <xf numFmtId="3" fontId="11" fillId="8" borderId="7" xfId="0" applyNumberFormat="1" applyFont="1" applyFill="1" applyBorder="1" applyAlignment="1">
      <alignment horizontal="center"/>
    </xf>
    <xf numFmtId="3" fontId="0" fillId="8" borderId="8" xfId="0" applyNumberFormat="1" applyFill="1" applyBorder="1" applyAlignment="1">
      <alignment horizontal="center"/>
    </xf>
    <xf numFmtId="3" fontId="0" fillId="8" borderId="11" xfId="0" applyNumberFormat="1" applyFill="1" applyBorder="1" applyAlignment="1">
      <alignment horizontal="center"/>
    </xf>
    <xf numFmtId="3" fontId="11" fillId="8" borderId="0" xfId="0" applyNumberFormat="1" applyFont="1" applyFill="1" applyAlignment="1">
      <alignment horizontal="center"/>
    </xf>
    <xf numFmtId="3" fontId="0" fillId="8" borderId="0" xfId="0" applyNumberFormat="1" applyFill="1" applyAlignment="1">
      <alignment horizontal="center"/>
    </xf>
    <xf numFmtId="164" fontId="15" fillId="6" borderId="0" xfId="0" applyNumberFormat="1" applyFont="1" applyFill="1" applyAlignment="1">
      <alignment horizontal="center"/>
    </xf>
    <xf numFmtId="0" fontId="3" fillId="2" borderId="9" xfId="0" applyFont="1" applyFill="1" applyBorder="1"/>
    <xf numFmtId="0" fontId="18" fillId="2" borderId="9" xfId="0" applyFont="1" applyFill="1" applyBorder="1"/>
    <xf numFmtId="0" fontId="3" fillId="2" borderId="9" xfId="0" applyFont="1" applyFill="1" applyBorder="1" applyAlignment="1">
      <alignment horizontal="left" wrapText="1"/>
    </xf>
    <xf numFmtId="0" fontId="6" fillId="8" borderId="0" xfId="0" applyFont="1" applyFill="1"/>
    <xf numFmtId="3" fontId="4" fillId="8" borderId="0" xfId="0" applyNumberFormat="1" applyFont="1" applyFill="1"/>
    <xf numFmtId="4" fontId="4" fillId="8" borderId="0" xfId="0" applyNumberFormat="1" applyFont="1" applyFill="1"/>
    <xf numFmtId="4" fontId="6" fillId="8" borderId="0" xfId="0" applyNumberFormat="1" applyFont="1" applyFill="1"/>
    <xf numFmtId="0" fontId="6" fillId="4" borderId="0" xfId="0" applyFont="1" applyFill="1"/>
    <xf numFmtId="0" fontId="4" fillId="4" borderId="0" xfId="0" applyFont="1" applyFill="1"/>
    <xf numFmtId="3" fontId="4" fillId="4" borderId="0" xfId="0" applyNumberFormat="1" applyFont="1" applyFill="1"/>
    <xf numFmtId="4" fontId="4" fillId="4" borderId="0" xfId="0" applyNumberFormat="1" applyFont="1" applyFill="1"/>
    <xf numFmtId="3" fontId="4" fillId="4" borderId="0" xfId="0" applyNumberFormat="1" applyFont="1" applyFill="1" applyAlignment="1">
      <alignment horizontal="right"/>
    </xf>
    <xf numFmtId="0" fontId="25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26" fillId="0" borderId="0" xfId="0" applyFont="1"/>
    <xf numFmtId="0" fontId="15" fillId="5" borderId="0" xfId="0" applyFont="1" applyFill="1" applyAlignment="1">
      <alignment horizontal="center"/>
    </xf>
    <xf numFmtId="0" fontId="15" fillId="7" borderId="0" xfId="0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0" fontId="15" fillId="2" borderId="0" xfId="0" applyFont="1" applyFill="1"/>
    <xf numFmtId="164" fontId="15" fillId="5" borderId="0" xfId="0" applyNumberFormat="1" applyFont="1" applyFill="1" applyAlignment="1">
      <alignment horizontal="center"/>
    </xf>
    <xf numFmtId="164" fontId="15" fillId="7" borderId="0" xfId="0" applyNumberFormat="1" applyFont="1" applyFill="1" applyAlignment="1">
      <alignment horizontal="center"/>
    </xf>
    <xf numFmtId="0" fontId="27" fillId="2" borderId="0" xfId="0" applyFont="1" applyFill="1" applyAlignment="1">
      <alignment horizontal="center"/>
    </xf>
    <xf numFmtId="3" fontId="15" fillId="6" borderId="0" xfId="0" applyNumberFormat="1" applyFont="1" applyFill="1" applyAlignment="1">
      <alignment horizontal="center"/>
    </xf>
    <xf numFmtId="2" fontId="15" fillId="6" borderId="0" xfId="0" applyNumberFormat="1" applyFont="1" applyFill="1" applyAlignment="1">
      <alignment horizontal="center"/>
    </xf>
    <xf numFmtId="1" fontId="15" fillId="6" borderId="0" xfId="0" applyNumberFormat="1" applyFont="1" applyFill="1" applyAlignment="1">
      <alignment horizontal="center"/>
    </xf>
    <xf numFmtId="0" fontId="15" fillId="6" borderId="0" xfId="0" applyFont="1" applyFill="1" applyAlignment="1">
      <alignment horizontal="center"/>
    </xf>
    <xf numFmtId="0" fontId="15" fillId="8" borderId="0" xfId="0" applyFont="1" applyFill="1"/>
    <xf numFmtId="0" fontId="15" fillId="8" borderId="0" xfId="0" applyFont="1" applyFill="1" applyAlignment="1">
      <alignment horizontal="center"/>
    </xf>
    <xf numFmtId="0" fontId="29" fillId="0" borderId="0" xfId="0" applyFont="1" applyAlignment="1">
      <alignment horizontal="left"/>
    </xf>
    <xf numFmtId="0" fontId="5" fillId="9" borderId="9" xfId="0" applyFont="1" applyFill="1" applyBorder="1"/>
    <xf numFmtId="0" fontId="5" fillId="9" borderId="0" xfId="0" applyFont="1" applyFill="1"/>
    <xf numFmtId="0" fontId="27" fillId="0" borderId="9" xfId="0" applyFont="1" applyBorder="1"/>
    <xf numFmtId="0" fontId="11" fillId="8" borderId="0" xfId="0" applyFont="1" applyFill="1" applyAlignment="1">
      <alignment horizontal="right"/>
    </xf>
    <xf numFmtId="4" fontId="0" fillId="7" borderId="1" xfId="0" applyNumberFormat="1" applyFill="1" applyBorder="1" applyAlignment="1">
      <alignment horizontal="right"/>
    </xf>
    <xf numFmtId="0" fontId="24" fillId="8" borderId="0" xfId="0" applyFont="1" applyFill="1" applyAlignment="1">
      <alignment horizontal="right"/>
    </xf>
    <xf numFmtId="0" fontId="16" fillId="8" borderId="0" xfId="0" applyFont="1" applyFill="1" applyAlignment="1">
      <alignment horizontal="left"/>
    </xf>
    <xf numFmtId="0" fontId="23" fillId="8" borderId="0" xfId="0" applyFont="1" applyFill="1" applyAlignment="1">
      <alignment horizontal="left"/>
    </xf>
    <xf numFmtId="0" fontId="31" fillId="0" borderId="0" xfId="0" applyFont="1"/>
    <xf numFmtId="4" fontId="0" fillId="6" borderId="1" xfId="0" applyNumberFormat="1" applyFill="1" applyBorder="1" applyAlignment="1">
      <alignment horizontal="right"/>
    </xf>
    <xf numFmtId="0" fontId="32" fillId="14" borderId="0" xfId="0" applyFont="1" applyFill="1"/>
    <xf numFmtId="0" fontId="33" fillId="14" borderId="0" xfId="0" applyFont="1" applyFill="1"/>
    <xf numFmtId="0" fontId="34" fillId="14" borderId="0" xfId="0" applyFont="1" applyFill="1"/>
    <xf numFmtId="0" fontId="35" fillId="14" borderId="0" xfId="0" applyFont="1" applyFill="1"/>
    <xf numFmtId="0" fontId="36" fillId="14" borderId="0" xfId="0" applyFont="1" applyFill="1"/>
    <xf numFmtId="0" fontId="38" fillId="14" borderId="0" xfId="0" applyFont="1" applyFill="1"/>
    <xf numFmtId="0" fontId="39" fillId="14" borderId="0" xfId="0" applyFont="1" applyFill="1"/>
    <xf numFmtId="0" fontId="38" fillId="14" borderId="0" xfId="0" applyFont="1" applyFill="1" applyAlignment="1">
      <alignment horizontal="left"/>
    </xf>
    <xf numFmtId="0" fontId="40" fillId="14" borderId="0" xfId="0" applyFont="1" applyFill="1"/>
    <xf numFmtId="0" fontId="41" fillId="1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4735"/>
      <color rgb="FFE4BF88"/>
      <color rgb="FFFF7C80"/>
      <color rgb="FFFBDA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561293</xdr:colOff>
      <xdr:row>4</xdr:row>
      <xdr:rowOff>21307</xdr:rowOff>
    </xdr:from>
    <xdr:to>
      <xdr:col>8</xdr:col>
      <xdr:colOff>212609</xdr:colOff>
      <xdr:row>6</xdr:row>
      <xdr:rowOff>66952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1293" y="769700"/>
          <a:ext cx="4277745" cy="572922"/>
        </a:xfrm>
        <a:prstGeom prst="rect">
          <a:avLst/>
        </a:prstGeom>
      </xdr:spPr>
    </xdr:pic>
    <xdr:clientData/>
  </xdr:twoCellAnchor>
  <xdr:twoCellAnchor editAs="oneCell">
    <xdr:from>
      <xdr:col>1</xdr:col>
      <xdr:colOff>146811</xdr:colOff>
      <xdr:row>10</xdr:row>
      <xdr:rowOff>63275</xdr:rowOff>
    </xdr:from>
    <xdr:to>
      <xdr:col>3</xdr:col>
      <xdr:colOff>259992</xdr:colOff>
      <xdr:row>14</xdr:row>
      <xdr:rowOff>129268</xdr:rowOff>
    </xdr:to>
    <xdr:pic>
      <xdr:nvPicPr>
        <xdr:cNvPr id="5" name="Picture 1" descr="Logo: IHPS Inštitut za hmeljarstvo in pivovarstvo Slovenije">
          <a:extLst>
            <a:ext uri="{FF2B5EF4-FFF2-40B4-BE49-F238E27FC236}">
              <a16:creationId xmlns:a16="http://schemas.microsoft.com/office/drawing/2014/main" id="{C5333A38-2447-97EC-8E3E-066F7A5E5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722" y="2206400"/>
          <a:ext cx="1297002" cy="8007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6437</xdr:colOff>
      <xdr:row>4</xdr:row>
      <xdr:rowOff>186636</xdr:rowOff>
    </xdr:from>
    <xdr:to>
      <xdr:col>12</xdr:col>
      <xdr:colOff>600075</xdr:colOff>
      <xdr:row>23</xdr:row>
      <xdr:rowOff>28575</xdr:rowOff>
    </xdr:to>
    <xdr:sp macro="" textlink="">
      <xdr:nvSpPr>
        <xdr:cNvPr id="2" name="PoljeZBesedilom 1">
          <a:extLst>
            <a:ext uri="{FF2B5EF4-FFF2-40B4-BE49-F238E27FC236}">
              <a16:creationId xmlns:a16="http://schemas.microsoft.com/office/drawing/2014/main" id="{F9534CC0-23AA-2F46-B505-B6A4D9C80B46}"/>
            </a:ext>
          </a:extLst>
        </xdr:cNvPr>
        <xdr:cNvSpPr txBox="1"/>
      </xdr:nvSpPr>
      <xdr:spPr>
        <a:xfrm>
          <a:off x="5016587" y="996261"/>
          <a:ext cx="3641638" cy="349001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Navodila za delo: </a:t>
          </a:r>
          <a:r>
            <a:rPr lang="sl-SI" b="1"/>
            <a:t> </a:t>
          </a:r>
        </a:p>
        <a:p>
          <a:endParaRPr lang="sl-SI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l-S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sl-S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Uporabnik modela prične delo z vnosom oz. dopolnjevanjem tehnološko-ekonomskih input vnosnih podatkov za posamezne modelne postavke (list input). </a:t>
          </a:r>
        </a:p>
        <a:p>
          <a:endParaRPr lang="sl-SI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l-S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sl-S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Z zeleno barvo označene celice lista omogočajo rabo predlaganih vrednosti oz. njihovo ustrezno spreminjanje za potrebe posamične rabe izračunov. Ostala barvna polja celic ostanejo za uporabnika nespremenjena. </a:t>
          </a:r>
        </a:p>
        <a:p>
          <a:endParaRPr lang="sl-SI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l-S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sl-S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List vsebuje predlagane vrednosti za stroške dela, materiala, storitev in dobe trajanja nasadov. Predlog cenovnih postavk za strojne ure (Sh – delovni stroj in upravljalec stroja), traktorske ure (Th – traktorska ura  in priključek) in ure dela Rh omogoča ustrezno rabo skupnega faktorja smiselne simulacije višine cenovnih postavk Sh, Th in Rh. Pri ostalih parametrih je v zelenih celicah predviden neposredni vnos, oz. popravek predlagane vrednosti. </a:t>
          </a:r>
          <a:endParaRPr lang="sl-SI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161926</xdr:colOff>
      <xdr:row>23</xdr:row>
      <xdr:rowOff>9524</xdr:rowOff>
    </xdr:from>
    <xdr:to>
      <xdr:col>14</xdr:col>
      <xdr:colOff>0</xdr:colOff>
      <xdr:row>31</xdr:row>
      <xdr:rowOff>9525</xdr:rowOff>
    </xdr:to>
    <xdr:sp macro="" textlink="">
      <xdr:nvSpPr>
        <xdr:cNvPr id="2" name="PoljeZBesedilom 1">
          <a:extLst>
            <a:ext uri="{FF2B5EF4-FFF2-40B4-BE49-F238E27FC236}">
              <a16:creationId xmlns:a16="http://schemas.microsoft.com/office/drawing/2014/main" id="{F1473945-6999-405B-BB81-CA73E3C45C36}"/>
            </a:ext>
          </a:extLst>
        </xdr:cNvPr>
        <xdr:cNvSpPr txBox="1"/>
      </xdr:nvSpPr>
      <xdr:spPr>
        <a:xfrm>
          <a:off x="6305551" y="4819649"/>
          <a:ext cx="3047999" cy="14287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Navodila za delo: </a:t>
          </a:r>
          <a:r>
            <a:rPr lang="sl-SI" b="1"/>
            <a:t> </a:t>
          </a:r>
        </a:p>
        <a:p>
          <a:endParaRPr lang="sl-SI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l-S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 uvodnem vnosu tehnološko-ekonomskih podatkov v zelene</a:t>
          </a:r>
          <a:r>
            <a:rPr lang="sl-S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celice, nadaljuje u</a:t>
          </a:r>
          <a:r>
            <a:rPr lang="sl-S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porabnik s smiselnim vnosom lastnih podatkov v zelena polja tega</a:t>
          </a:r>
          <a:r>
            <a:rPr lang="sl-S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lista</a:t>
          </a:r>
          <a:r>
            <a:rPr lang="sl-S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sl-S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l-S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Ostala barvna polja celic ostanejo za uporabnika nespremenjena. </a:t>
          </a:r>
        </a:p>
        <a:p>
          <a:endParaRPr lang="sl-SI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43</xdr:row>
      <xdr:rowOff>0</xdr:rowOff>
    </xdr:from>
    <xdr:to>
      <xdr:col>6</xdr:col>
      <xdr:colOff>9525</xdr:colOff>
      <xdr:row>48</xdr:row>
      <xdr:rowOff>47625</xdr:rowOff>
    </xdr:to>
    <xdr:sp macro="" textlink="">
      <xdr:nvSpPr>
        <xdr:cNvPr id="2" name="PoljeZBesedilom 1">
          <a:extLst>
            <a:ext uri="{FF2B5EF4-FFF2-40B4-BE49-F238E27FC236}">
              <a16:creationId xmlns:a16="http://schemas.microsoft.com/office/drawing/2014/main" id="{0DDA4AA2-6DA9-437F-9CB4-8F5FB2D6D28A}"/>
            </a:ext>
          </a:extLst>
        </xdr:cNvPr>
        <xdr:cNvSpPr txBox="1"/>
      </xdr:nvSpPr>
      <xdr:spPr>
        <a:xfrm>
          <a:off x="247650" y="7229475"/>
          <a:ext cx="4181475" cy="1000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Navodila za delo: </a:t>
          </a:r>
          <a:r>
            <a:rPr lang="sl-SI" b="1"/>
            <a:t> </a:t>
          </a:r>
        </a:p>
        <a:p>
          <a:endParaRPr lang="sl-SI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l-S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Model omogoča u</a:t>
          </a:r>
          <a:r>
            <a:rPr lang="sl-S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porabniku dodatni smiselni vnos tehnološko-ekonomskih podatkov lastne pridelave v zelene</a:t>
          </a:r>
          <a:r>
            <a:rPr lang="sl-S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celice. </a:t>
          </a:r>
          <a:r>
            <a:rPr lang="sl-S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Ostala barvna polja celic ostanejo za uporabnika nespremenjena. </a:t>
          </a:r>
        </a:p>
        <a:p>
          <a:endParaRPr lang="sl-SI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13</xdr:row>
      <xdr:rowOff>0</xdr:rowOff>
    </xdr:from>
    <xdr:to>
      <xdr:col>15</xdr:col>
      <xdr:colOff>8986</xdr:colOff>
      <xdr:row>20</xdr:row>
      <xdr:rowOff>98844</xdr:rowOff>
    </xdr:to>
    <xdr:sp macro="" textlink="">
      <xdr:nvSpPr>
        <xdr:cNvPr id="2" name="PoljeZBesedilom 1">
          <a:extLst>
            <a:ext uri="{FF2B5EF4-FFF2-40B4-BE49-F238E27FC236}">
              <a16:creationId xmlns:a16="http://schemas.microsoft.com/office/drawing/2014/main" id="{59E69F83-597D-4F75-AB58-BD93F27E65E5}"/>
            </a:ext>
          </a:extLst>
        </xdr:cNvPr>
        <xdr:cNvSpPr txBox="1"/>
      </xdr:nvSpPr>
      <xdr:spPr>
        <a:xfrm>
          <a:off x="5957618" y="2453137"/>
          <a:ext cx="2785613" cy="13029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Navodila za delo: </a:t>
          </a:r>
          <a:r>
            <a:rPr lang="sl-SI" b="1"/>
            <a:t> </a:t>
          </a:r>
        </a:p>
        <a:p>
          <a:endParaRPr lang="sl-SI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l-S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Model omogoča u</a:t>
          </a:r>
          <a:r>
            <a:rPr lang="sl-S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porabniku dodatni smiselni vnos tehnološko-ekonomskih podatkov lastne pridelave v zelene</a:t>
          </a:r>
          <a:r>
            <a:rPr lang="sl-S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celice. </a:t>
          </a:r>
          <a:r>
            <a:rPr lang="sl-S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Ostala barvna polja celic ostanejo za uporabnika nespremenjena. </a:t>
          </a:r>
        </a:p>
        <a:p>
          <a:endParaRPr lang="sl-SI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400049</xdr:colOff>
      <xdr:row>18</xdr:row>
      <xdr:rowOff>104775</xdr:rowOff>
    </xdr:from>
    <xdr:to>
      <xdr:col>14</xdr:col>
      <xdr:colOff>47625</xdr:colOff>
      <xdr:row>33</xdr:row>
      <xdr:rowOff>152400</xdr:rowOff>
    </xdr:to>
    <xdr:sp macro="" textlink="">
      <xdr:nvSpPr>
        <xdr:cNvPr id="2" name="PoljeZBesedilom 1">
          <a:extLst>
            <a:ext uri="{FF2B5EF4-FFF2-40B4-BE49-F238E27FC236}">
              <a16:creationId xmlns:a16="http://schemas.microsoft.com/office/drawing/2014/main" id="{9CF3C216-090B-C2F1-3C75-D36BFFFF5973}"/>
            </a:ext>
          </a:extLst>
        </xdr:cNvPr>
        <xdr:cNvSpPr txBox="1"/>
      </xdr:nvSpPr>
      <xdr:spPr>
        <a:xfrm>
          <a:off x="4933949" y="3600450"/>
          <a:ext cx="3533776" cy="2905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l-SI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Navodila za delo: </a:t>
          </a:r>
          <a:r>
            <a:rPr lang="sl-S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sl-SI">
            <a:effectLst/>
          </a:endParaRPr>
        </a:p>
        <a:p>
          <a:endParaRPr lang="sl-SI" sz="1100"/>
        </a:p>
        <a:p>
          <a:r>
            <a:rPr lang="sl-SI" sz="1100" b="1"/>
            <a:t>1</a:t>
          </a:r>
          <a:r>
            <a:rPr lang="sl-SI" sz="1100"/>
            <a:t>) V zgornji tabeli je </a:t>
          </a:r>
          <a:r>
            <a:rPr lang="sl-S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primer </a:t>
          </a:r>
          <a:r>
            <a:rPr lang="sl-SI" sz="1100"/>
            <a:t>izračunanih prihodkov prodaje zelišč - na pridelovani površini, glede na različno</a:t>
          </a:r>
          <a:r>
            <a:rPr lang="sl-SI" sz="1100" baseline="0"/>
            <a:t> količino pridelka in prodajno ceno. </a:t>
          </a:r>
        </a:p>
        <a:p>
          <a:endParaRPr lang="sl-SI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l-SI" sz="1100" b="1" baseline="0"/>
            <a:t>2</a:t>
          </a:r>
          <a:r>
            <a:rPr lang="sl-SI" sz="1100" baseline="0"/>
            <a:t>) Spodaj je prikaz primera izračuna finančnega rezultata pridelave zelišč za obravnavano površino (rdeče celice). </a:t>
          </a:r>
          <a:r>
            <a:rPr lang="sl-S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Tabela omogoča še dva primera izračunov, kjer vnese uporabnik za svoj izračun podatke o (i) prihodku od prodaje in (ii) stroških pridelave (zelene celice).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sl-SI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l-S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sl-S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Finančni rezultat predstavlja razliko med prihodki in odhodki obravnavane dejavnosti. Pozitivna vrednost predstavlja dobiček, negativna pa izgubo.</a:t>
          </a:r>
          <a:endParaRPr lang="sl-SI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8"/>
  <sheetViews>
    <sheetView tabSelected="1" zoomScale="112" zoomScaleNormal="112" workbookViewId="0">
      <selection activeCell="E12" sqref="E12"/>
    </sheetView>
  </sheetViews>
  <sheetFormatPr defaultColWidth="8.6640625" defaultRowHeight="14.4" x14ac:dyDescent="0.3"/>
  <cols>
    <col min="1" max="16384" width="8.6640625" style="197"/>
  </cols>
  <sheetData>
    <row r="1" spans="1:25" x14ac:dyDescent="0.3">
      <c r="M1" s="197" t="s">
        <v>138</v>
      </c>
    </row>
    <row r="4" spans="1:25" ht="21" x14ac:dyDescent="0.4">
      <c r="A4" s="197" t="s">
        <v>0</v>
      </c>
      <c r="B4" s="198" t="s">
        <v>154</v>
      </c>
    </row>
    <row r="5" spans="1:25" ht="21" x14ac:dyDescent="0.4">
      <c r="B5" s="198"/>
    </row>
    <row r="6" spans="1:25" ht="21" x14ac:dyDescent="0.4">
      <c r="B6" s="198"/>
    </row>
    <row r="7" spans="1:25" ht="21" x14ac:dyDescent="0.4">
      <c r="B7" s="198"/>
      <c r="Y7" s="197" t="s">
        <v>0</v>
      </c>
    </row>
    <row r="8" spans="1:25" ht="21" x14ac:dyDescent="0.4">
      <c r="B8" s="198" t="s">
        <v>158</v>
      </c>
    </row>
    <row r="9" spans="1:25" ht="21" x14ac:dyDescent="0.4">
      <c r="B9" s="198" t="s">
        <v>155</v>
      </c>
    </row>
    <row r="10" spans="1:25" ht="21" x14ac:dyDescent="0.4">
      <c r="B10" s="198"/>
    </row>
    <row r="17" spans="2:2" ht="33.6" x14ac:dyDescent="0.65">
      <c r="B17" s="199" t="s">
        <v>111</v>
      </c>
    </row>
    <row r="18" spans="2:2" ht="21" x14ac:dyDescent="0.4">
      <c r="B18" s="200" t="s">
        <v>160</v>
      </c>
    </row>
    <row r="19" spans="2:2" ht="33.75" customHeight="1" x14ac:dyDescent="0.4">
      <c r="B19" s="198" t="s">
        <v>157</v>
      </c>
    </row>
    <row r="20" spans="2:2" ht="37.5" customHeight="1" x14ac:dyDescent="0.5">
      <c r="B20" s="201" t="s">
        <v>161</v>
      </c>
    </row>
    <row r="22" spans="2:2" ht="21" x14ac:dyDescent="0.4">
      <c r="B22" s="200" t="s">
        <v>153</v>
      </c>
    </row>
    <row r="23" spans="2:2" ht="18" x14ac:dyDescent="0.35">
      <c r="B23" s="202" t="s">
        <v>129</v>
      </c>
    </row>
    <row r="24" spans="2:2" ht="18" x14ac:dyDescent="0.35">
      <c r="B24" s="203" t="s">
        <v>151</v>
      </c>
    </row>
    <row r="25" spans="2:2" ht="18" x14ac:dyDescent="0.35">
      <c r="B25" s="204" t="s">
        <v>149</v>
      </c>
    </row>
    <row r="26" spans="2:2" x14ac:dyDescent="0.3">
      <c r="B26" s="205" t="s">
        <v>159</v>
      </c>
    </row>
    <row r="28" spans="2:2" ht="23.4" x14ac:dyDescent="0.45">
      <c r="B28" s="206" t="s">
        <v>156</v>
      </c>
    </row>
  </sheetData>
  <pageMargins left="0.7" right="0.7" top="0.75" bottom="0.75" header="0.3" footer="0.3"/>
  <pageSetup paperSize="9"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32"/>
  <sheetViews>
    <sheetView zoomScaleNormal="100" workbookViewId="0">
      <selection activeCell="B2" sqref="B2"/>
    </sheetView>
  </sheetViews>
  <sheetFormatPr defaultColWidth="9.109375" defaultRowHeight="14.4" x14ac:dyDescent="0.3"/>
  <cols>
    <col min="1" max="1" width="3.109375" style="171" customWidth="1"/>
    <col min="2" max="2" width="15.88671875" style="171" customWidth="1"/>
    <col min="3" max="3" width="10.33203125" style="170" customWidth="1"/>
    <col min="4" max="4" width="15" style="171" customWidth="1"/>
    <col min="5" max="5" width="10.33203125" style="171" customWidth="1"/>
    <col min="6" max="6" width="14.109375" style="171" customWidth="1"/>
    <col min="7" max="7" width="6.44140625" style="171" customWidth="1"/>
    <col min="8" max="16384" width="9.109375" style="171"/>
  </cols>
  <sheetData>
    <row r="2" spans="1:6" ht="18" x14ac:dyDescent="0.35">
      <c r="B2" s="169" t="s">
        <v>127</v>
      </c>
    </row>
    <row r="3" spans="1:6" x14ac:dyDescent="0.3">
      <c r="B3" s="172" t="s">
        <v>128</v>
      </c>
    </row>
    <row r="4" spans="1:6" x14ac:dyDescent="0.3">
      <c r="A4" s="171" t="s">
        <v>0</v>
      </c>
    </row>
    <row r="5" spans="1:6" x14ac:dyDescent="0.3">
      <c r="B5" s="189" t="s">
        <v>137</v>
      </c>
    </row>
    <row r="6" spans="1:6" x14ac:dyDescent="0.3">
      <c r="B6" s="173" t="s">
        <v>101</v>
      </c>
      <c r="C6" s="174">
        <v>10</v>
      </c>
      <c r="D6" s="175" t="s">
        <v>40</v>
      </c>
      <c r="E6" s="176"/>
      <c r="F6" s="176"/>
    </row>
    <row r="7" spans="1:6" x14ac:dyDescent="0.3">
      <c r="B7" s="177" t="s">
        <v>102</v>
      </c>
      <c r="C7" s="178">
        <v>1</v>
      </c>
      <c r="D7" s="175" t="s">
        <v>2</v>
      </c>
      <c r="E7" s="176"/>
      <c r="F7" s="176"/>
    </row>
    <row r="9" spans="1:6" x14ac:dyDescent="0.3">
      <c r="B9" s="189" t="s">
        <v>77</v>
      </c>
    </row>
    <row r="10" spans="1:6" x14ac:dyDescent="0.3">
      <c r="B10" s="179" t="s">
        <v>20</v>
      </c>
      <c r="C10" s="156">
        <v>9.5</v>
      </c>
      <c r="D10" s="176" t="s">
        <v>87</v>
      </c>
      <c r="E10" s="176"/>
      <c r="F10" s="176"/>
    </row>
    <row r="11" spans="1:6" x14ac:dyDescent="0.3">
      <c r="B11" s="179" t="s">
        <v>18</v>
      </c>
      <c r="C11" s="156">
        <v>35</v>
      </c>
      <c r="D11" s="176" t="s">
        <v>109</v>
      </c>
      <c r="E11" s="176"/>
      <c r="F11" s="176"/>
    </row>
    <row r="12" spans="1:6" x14ac:dyDescent="0.3">
      <c r="B12" s="179" t="s">
        <v>76</v>
      </c>
      <c r="C12" s="156">
        <f>25*1</f>
        <v>25</v>
      </c>
      <c r="D12" s="176" t="s">
        <v>90</v>
      </c>
      <c r="E12" s="176"/>
      <c r="F12" s="176"/>
    </row>
    <row r="13" spans="1:6" x14ac:dyDescent="0.3">
      <c r="B13" s="179"/>
      <c r="C13" s="156"/>
      <c r="D13" s="176"/>
      <c r="E13" s="176"/>
      <c r="F13" s="176"/>
    </row>
    <row r="14" spans="1:6" x14ac:dyDescent="0.3">
      <c r="B14" s="175" t="s">
        <v>107</v>
      </c>
      <c r="C14" s="156">
        <v>1</v>
      </c>
      <c r="D14" s="176" t="s">
        <v>108</v>
      </c>
      <c r="E14" s="176"/>
      <c r="F14" s="176"/>
    </row>
    <row r="16" spans="1:6" x14ac:dyDescent="0.3">
      <c r="B16" s="189" t="s">
        <v>79</v>
      </c>
    </row>
    <row r="17" spans="2:6" x14ac:dyDescent="0.3">
      <c r="B17" s="176" t="s">
        <v>33</v>
      </c>
      <c r="C17" s="180">
        <v>6000</v>
      </c>
      <c r="D17" s="176" t="s">
        <v>130</v>
      </c>
      <c r="E17" s="181">
        <v>0.5</v>
      </c>
      <c r="F17" s="176" t="s">
        <v>78</v>
      </c>
    </row>
    <row r="18" spans="2:6" x14ac:dyDescent="0.3">
      <c r="B18" s="176" t="s">
        <v>95</v>
      </c>
      <c r="C18" s="156">
        <v>4</v>
      </c>
      <c r="D18" s="176" t="s">
        <v>96</v>
      </c>
      <c r="E18" s="181">
        <v>7.49</v>
      </c>
      <c r="F18" s="176" t="s">
        <v>82</v>
      </c>
    </row>
    <row r="19" spans="2:6" x14ac:dyDescent="0.3">
      <c r="B19" s="176" t="s">
        <v>100</v>
      </c>
      <c r="C19" s="156">
        <v>0</v>
      </c>
      <c r="D19" s="176" t="s">
        <v>91</v>
      </c>
      <c r="E19" s="181">
        <v>0</v>
      </c>
      <c r="F19" s="176" t="s">
        <v>82</v>
      </c>
    </row>
    <row r="20" spans="2:6" ht="16.2" x14ac:dyDescent="0.3">
      <c r="B20" s="176" t="s">
        <v>134</v>
      </c>
      <c r="C20" s="182">
        <v>20</v>
      </c>
      <c r="D20" s="176" t="s">
        <v>91</v>
      </c>
      <c r="E20" s="181">
        <v>12</v>
      </c>
      <c r="F20" s="176" t="s">
        <v>82</v>
      </c>
    </row>
    <row r="21" spans="2:6" x14ac:dyDescent="0.3">
      <c r="B21" s="176" t="s">
        <v>88</v>
      </c>
      <c r="C21" s="181">
        <v>0</v>
      </c>
      <c r="D21" s="176" t="s">
        <v>126</v>
      </c>
      <c r="E21" s="181">
        <v>0</v>
      </c>
      <c r="F21" s="176" t="s">
        <v>89</v>
      </c>
    </row>
    <row r="22" spans="2:6" x14ac:dyDescent="0.3">
      <c r="B22" s="176" t="s">
        <v>125</v>
      </c>
      <c r="C22" s="181">
        <v>0</v>
      </c>
      <c r="D22" s="176" t="s">
        <v>126</v>
      </c>
      <c r="E22" s="181">
        <v>0</v>
      </c>
      <c r="F22" s="176" t="s">
        <v>89</v>
      </c>
    </row>
    <row r="24" spans="2:6" x14ac:dyDescent="0.3">
      <c r="B24" s="189" t="s">
        <v>85</v>
      </c>
    </row>
    <row r="25" spans="2:6" x14ac:dyDescent="0.3">
      <c r="B25" s="176" t="s">
        <v>83</v>
      </c>
      <c r="C25" s="183">
        <v>0.43</v>
      </c>
      <c r="D25" s="176" t="s">
        <v>84</v>
      </c>
      <c r="E25" s="176"/>
      <c r="F25" s="176"/>
    </row>
    <row r="27" spans="2:6" x14ac:dyDescent="0.3">
      <c r="B27" s="189" t="s">
        <v>86</v>
      </c>
      <c r="D27" s="171" t="s">
        <v>0</v>
      </c>
      <c r="E27" s="171" t="s">
        <v>0</v>
      </c>
    </row>
    <row r="28" spans="2:6" x14ac:dyDescent="0.3">
      <c r="B28" s="176" t="s">
        <v>99</v>
      </c>
      <c r="C28" s="183">
        <v>5</v>
      </c>
      <c r="D28" s="176" t="s">
        <v>98</v>
      </c>
      <c r="E28" s="176"/>
      <c r="F28" s="176"/>
    </row>
    <row r="30" spans="2:6" ht="7.5" customHeight="1" x14ac:dyDescent="0.3">
      <c r="B30" s="184"/>
      <c r="C30" s="185"/>
      <c r="D30" s="184"/>
      <c r="E30" s="184"/>
      <c r="F30" s="184"/>
    </row>
    <row r="32" spans="2:6" x14ac:dyDescent="0.3">
      <c r="B32" s="186" t="s">
        <v>135</v>
      </c>
    </row>
  </sheetData>
  <pageMargins left="0.7" right="0.7" top="0.75" bottom="0.75" header="0.3" footer="0.3"/>
  <pageSetup paperSize="9" orientation="landscape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371"/>
  <sheetViews>
    <sheetView topLeftCell="B1" zoomScale="89" zoomScaleNormal="89" workbookViewId="0">
      <selection activeCell="V15" sqref="V15"/>
    </sheetView>
  </sheetViews>
  <sheetFormatPr defaultRowHeight="14.4" x14ac:dyDescent="0.3"/>
  <cols>
    <col min="1" max="1" width="6" style="2" hidden="1" customWidth="1"/>
    <col min="2" max="2" width="4.44140625" style="27" customWidth="1"/>
    <col min="3" max="3" width="39.109375" style="34" customWidth="1"/>
    <col min="4" max="4" width="12.5546875" style="11" customWidth="1"/>
    <col min="5" max="5" width="10.88671875" style="12" customWidth="1"/>
    <col min="6" max="6" width="0.6640625" style="24" customWidth="1"/>
    <col min="7" max="7" width="11.109375" style="12" customWidth="1"/>
    <col min="8" max="8" width="10.88671875" style="12" customWidth="1"/>
    <col min="9" max="9" width="2.44140625" style="10" customWidth="1"/>
    <col min="10" max="10" width="2.5546875" style="10" customWidth="1"/>
    <col min="11" max="11" width="12.109375" style="9" customWidth="1"/>
    <col min="12" max="13" width="9.109375" style="10"/>
    <col min="14" max="14" width="15.109375" style="10" customWidth="1"/>
    <col min="15" max="253" width="9.109375" style="10"/>
    <col min="254" max="254" width="6" style="10" customWidth="1"/>
    <col min="255" max="255" width="70.88671875" style="10" customWidth="1"/>
    <col min="256" max="257" width="12.33203125" style="10" customWidth="1"/>
    <col min="258" max="258" width="18" style="10" customWidth="1"/>
    <col min="259" max="259" width="13" style="10" customWidth="1"/>
    <col min="260" max="260" width="15.33203125" style="10" customWidth="1"/>
    <col min="261" max="261" width="11.88671875" style="10" bestFit="1" customWidth="1"/>
    <col min="262" max="262" width="1.88671875" style="10" customWidth="1"/>
    <col min="263" max="509" width="9.109375" style="10"/>
    <col min="510" max="510" width="6" style="10" customWidth="1"/>
    <col min="511" max="511" width="70.88671875" style="10" customWidth="1"/>
    <col min="512" max="513" width="12.33203125" style="10" customWidth="1"/>
    <col min="514" max="514" width="18" style="10" customWidth="1"/>
    <col min="515" max="515" width="13" style="10" customWidth="1"/>
    <col min="516" max="516" width="15.33203125" style="10" customWidth="1"/>
    <col min="517" max="517" width="11.88671875" style="10" bestFit="1" customWidth="1"/>
    <col min="518" max="518" width="1.88671875" style="10" customWidth="1"/>
    <col min="519" max="765" width="9.109375" style="10"/>
    <col min="766" max="766" width="6" style="10" customWidth="1"/>
    <col min="767" max="767" width="70.88671875" style="10" customWidth="1"/>
    <col min="768" max="769" width="12.33203125" style="10" customWidth="1"/>
    <col min="770" max="770" width="18" style="10" customWidth="1"/>
    <col min="771" max="771" width="13" style="10" customWidth="1"/>
    <col min="772" max="772" width="15.33203125" style="10" customWidth="1"/>
    <col min="773" max="773" width="11.88671875" style="10" bestFit="1" customWidth="1"/>
    <col min="774" max="774" width="1.88671875" style="10" customWidth="1"/>
    <col min="775" max="1021" width="9.109375" style="10"/>
    <col min="1022" max="1022" width="6" style="10" customWidth="1"/>
    <col min="1023" max="1023" width="70.88671875" style="10" customWidth="1"/>
    <col min="1024" max="1025" width="12.33203125" style="10" customWidth="1"/>
    <col min="1026" max="1026" width="18" style="10" customWidth="1"/>
    <col min="1027" max="1027" width="13" style="10" customWidth="1"/>
    <col min="1028" max="1028" width="15.33203125" style="10" customWidth="1"/>
    <col min="1029" max="1029" width="11.88671875" style="10" bestFit="1" customWidth="1"/>
    <col min="1030" max="1030" width="1.88671875" style="10" customWidth="1"/>
    <col min="1031" max="1277" width="9.109375" style="10"/>
    <col min="1278" max="1278" width="6" style="10" customWidth="1"/>
    <col min="1279" max="1279" width="70.88671875" style="10" customWidth="1"/>
    <col min="1280" max="1281" width="12.33203125" style="10" customWidth="1"/>
    <col min="1282" max="1282" width="18" style="10" customWidth="1"/>
    <col min="1283" max="1283" width="13" style="10" customWidth="1"/>
    <col min="1284" max="1284" width="15.33203125" style="10" customWidth="1"/>
    <col min="1285" max="1285" width="11.88671875" style="10" bestFit="1" customWidth="1"/>
    <col min="1286" max="1286" width="1.88671875" style="10" customWidth="1"/>
    <col min="1287" max="1533" width="9.109375" style="10"/>
    <col min="1534" max="1534" width="6" style="10" customWidth="1"/>
    <col min="1535" max="1535" width="70.88671875" style="10" customWidth="1"/>
    <col min="1536" max="1537" width="12.33203125" style="10" customWidth="1"/>
    <col min="1538" max="1538" width="18" style="10" customWidth="1"/>
    <col min="1539" max="1539" width="13" style="10" customWidth="1"/>
    <col min="1540" max="1540" width="15.33203125" style="10" customWidth="1"/>
    <col min="1541" max="1541" width="11.88671875" style="10" bestFit="1" customWidth="1"/>
    <col min="1542" max="1542" width="1.88671875" style="10" customWidth="1"/>
    <col min="1543" max="1789" width="9.109375" style="10"/>
    <col min="1790" max="1790" width="6" style="10" customWidth="1"/>
    <col min="1791" max="1791" width="70.88671875" style="10" customWidth="1"/>
    <col min="1792" max="1793" width="12.33203125" style="10" customWidth="1"/>
    <col min="1794" max="1794" width="18" style="10" customWidth="1"/>
    <col min="1795" max="1795" width="13" style="10" customWidth="1"/>
    <col min="1796" max="1796" width="15.33203125" style="10" customWidth="1"/>
    <col min="1797" max="1797" width="11.88671875" style="10" bestFit="1" customWidth="1"/>
    <col min="1798" max="1798" width="1.88671875" style="10" customWidth="1"/>
    <col min="1799" max="2045" width="9.109375" style="10"/>
    <col min="2046" max="2046" width="6" style="10" customWidth="1"/>
    <col min="2047" max="2047" width="70.88671875" style="10" customWidth="1"/>
    <col min="2048" max="2049" width="12.33203125" style="10" customWidth="1"/>
    <col min="2050" max="2050" width="18" style="10" customWidth="1"/>
    <col min="2051" max="2051" width="13" style="10" customWidth="1"/>
    <col min="2052" max="2052" width="15.33203125" style="10" customWidth="1"/>
    <col min="2053" max="2053" width="11.88671875" style="10" bestFit="1" customWidth="1"/>
    <col min="2054" max="2054" width="1.88671875" style="10" customWidth="1"/>
    <col min="2055" max="2301" width="9.109375" style="10"/>
    <col min="2302" max="2302" width="6" style="10" customWidth="1"/>
    <col min="2303" max="2303" width="70.88671875" style="10" customWidth="1"/>
    <col min="2304" max="2305" width="12.33203125" style="10" customWidth="1"/>
    <col min="2306" max="2306" width="18" style="10" customWidth="1"/>
    <col min="2307" max="2307" width="13" style="10" customWidth="1"/>
    <col min="2308" max="2308" width="15.33203125" style="10" customWidth="1"/>
    <col min="2309" max="2309" width="11.88671875" style="10" bestFit="1" customWidth="1"/>
    <col min="2310" max="2310" width="1.88671875" style="10" customWidth="1"/>
    <col min="2311" max="2557" width="9.109375" style="10"/>
    <col min="2558" max="2558" width="6" style="10" customWidth="1"/>
    <col min="2559" max="2559" width="70.88671875" style="10" customWidth="1"/>
    <col min="2560" max="2561" width="12.33203125" style="10" customWidth="1"/>
    <col min="2562" max="2562" width="18" style="10" customWidth="1"/>
    <col min="2563" max="2563" width="13" style="10" customWidth="1"/>
    <col min="2564" max="2564" width="15.33203125" style="10" customWidth="1"/>
    <col min="2565" max="2565" width="11.88671875" style="10" bestFit="1" customWidth="1"/>
    <col min="2566" max="2566" width="1.88671875" style="10" customWidth="1"/>
    <col min="2567" max="2813" width="9.109375" style="10"/>
    <col min="2814" max="2814" width="6" style="10" customWidth="1"/>
    <col min="2815" max="2815" width="70.88671875" style="10" customWidth="1"/>
    <col min="2816" max="2817" width="12.33203125" style="10" customWidth="1"/>
    <col min="2818" max="2818" width="18" style="10" customWidth="1"/>
    <col min="2819" max="2819" width="13" style="10" customWidth="1"/>
    <col min="2820" max="2820" width="15.33203125" style="10" customWidth="1"/>
    <col min="2821" max="2821" width="11.88671875" style="10" bestFit="1" customWidth="1"/>
    <col min="2822" max="2822" width="1.88671875" style="10" customWidth="1"/>
    <col min="2823" max="3069" width="9.109375" style="10"/>
    <col min="3070" max="3070" width="6" style="10" customWidth="1"/>
    <col min="3071" max="3071" width="70.88671875" style="10" customWidth="1"/>
    <col min="3072" max="3073" width="12.33203125" style="10" customWidth="1"/>
    <col min="3074" max="3074" width="18" style="10" customWidth="1"/>
    <col min="3075" max="3075" width="13" style="10" customWidth="1"/>
    <col min="3076" max="3076" width="15.33203125" style="10" customWidth="1"/>
    <col min="3077" max="3077" width="11.88671875" style="10" bestFit="1" customWidth="1"/>
    <col min="3078" max="3078" width="1.88671875" style="10" customWidth="1"/>
    <col min="3079" max="3325" width="9.109375" style="10"/>
    <col min="3326" max="3326" width="6" style="10" customWidth="1"/>
    <col min="3327" max="3327" width="70.88671875" style="10" customWidth="1"/>
    <col min="3328" max="3329" width="12.33203125" style="10" customWidth="1"/>
    <col min="3330" max="3330" width="18" style="10" customWidth="1"/>
    <col min="3331" max="3331" width="13" style="10" customWidth="1"/>
    <col min="3332" max="3332" width="15.33203125" style="10" customWidth="1"/>
    <col min="3333" max="3333" width="11.88671875" style="10" bestFit="1" customWidth="1"/>
    <col min="3334" max="3334" width="1.88671875" style="10" customWidth="1"/>
    <col min="3335" max="3581" width="9.109375" style="10"/>
    <col min="3582" max="3582" width="6" style="10" customWidth="1"/>
    <col min="3583" max="3583" width="70.88671875" style="10" customWidth="1"/>
    <col min="3584" max="3585" width="12.33203125" style="10" customWidth="1"/>
    <col min="3586" max="3586" width="18" style="10" customWidth="1"/>
    <col min="3587" max="3587" width="13" style="10" customWidth="1"/>
    <col min="3588" max="3588" width="15.33203125" style="10" customWidth="1"/>
    <col min="3589" max="3589" width="11.88671875" style="10" bestFit="1" customWidth="1"/>
    <col min="3590" max="3590" width="1.88671875" style="10" customWidth="1"/>
    <col min="3591" max="3837" width="9.109375" style="10"/>
    <col min="3838" max="3838" width="6" style="10" customWidth="1"/>
    <col min="3839" max="3839" width="70.88671875" style="10" customWidth="1"/>
    <col min="3840" max="3841" width="12.33203125" style="10" customWidth="1"/>
    <col min="3842" max="3842" width="18" style="10" customWidth="1"/>
    <col min="3843" max="3843" width="13" style="10" customWidth="1"/>
    <col min="3844" max="3844" width="15.33203125" style="10" customWidth="1"/>
    <col min="3845" max="3845" width="11.88671875" style="10" bestFit="1" customWidth="1"/>
    <col min="3846" max="3846" width="1.88671875" style="10" customWidth="1"/>
    <col min="3847" max="4093" width="9.109375" style="10"/>
    <col min="4094" max="4094" width="6" style="10" customWidth="1"/>
    <col min="4095" max="4095" width="70.88671875" style="10" customWidth="1"/>
    <col min="4096" max="4097" width="12.33203125" style="10" customWidth="1"/>
    <col min="4098" max="4098" width="18" style="10" customWidth="1"/>
    <col min="4099" max="4099" width="13" style="10" customWidth="1"/>
    <col min="4100" max="4100" width="15.33203125" style="10" customWidth="1"/>
    <col min="4101" max="4101" width="11.88671875" style="10" bestFit="1" customWidth="1"/>
    <col min="4102" max="4102" width="1.88671875" style="10" customWidth="1"/>
    <col min="4103" max="4349" width="9.109375" style="10"/>
    <col min="4350" max="4350" width="6" style="10" customWidth="1"/>
    <col min="4351" max="4351" width="70.88671875" style="10" customWidth="1"/>
    <col min="4352" max="4353" width="12.33203125" style="10" customWidth="1"/>
    <col min="4354" max="4354" width="18" style="10" customWidth="1"/>
    <col min="4355" max="4355" width="13" style="10" customWidth="1"/>
    <col min="4356" max="4356" width="15.33203125" style="10" customWidth="1"/>
    <col min="4357" max="4357" width="11.88671875" style="10" bestFit="1" customWidth="1"/>
    <col min="4358" max="4358" width="1.88671875" style="10" customWidth="1"/>
    <col min="4359" max="4605" width="9.109375" style="10"/>
    <col min="4606" max="4606" width="6" style="10" customWidth="1"/>
    <col min="4607" max="4607" width="70.88671875" style="10" customWidth="1"/>
    <col min="4608" max="4609" width="12.33203125" style="10" customWidth="1"/>
    <col min="4610" max="4610" width="18" style="10" customWidth="1"/>
    <col min="4611" max="4611" width="13" style="10" customWidth="1"/>
    <col min="4612" max="4612" width="15.33203125" style="10" customWidth="1"/>
    <col min="4613" max="4613" width="11.88671875" style="10" bestFit="1" customWidth="1"/>
    <col min="4614" max="4614" width="1.88671875" style="10" customWidth="1"/>
    <col min="4615" max="4861" width="9.109375" style="10"/>
    <col min="4862" max="4862" width="6" style="10" customWidth="1"/>
    <col min="4863" max="4863" width="70.88671875" style="10" customWidth="1"/>
    <col min="4864" max="4865" width="12.33203125" style="10" customWidth="1"/>
    <col min="4866" max="4866" width="18" style="10" customWidth="1"/>
    <col min="4867" max="4867" width="13" style="10" customWidth="1"/>
    <col min="4868" max="4868" width="15.33203125" style="10" customWidth="1"/>
    <col min="4869" max="4869" width="11.88671875" style="10" bestFit="1" customWidth="1"/>
    <col min="4870" max="4870" width="1.88671875" style="10" customWidth="1"/>
    <col min="4871" max="5117" width="9.109375" style="10"/>
    <col min="5118" max="5118" width="6" style="10" customWidth="1"/>
    <col min="5119" max="5119" width="70.88671875" style="10" customWidth="1"/>
    <col min="5120" max="5121" width="12.33203125" style="10" customWidth="1"/>
    <col min="5122" max="5122" width="18" style="10" customWidth="1"/>
    <col min="5123" max="5123" width="13" style="10" customWidth="1"/>
    <col min="5124" max="5124" width="15.33203125" style="10" customWidth="1"/>
    <col min="5125" max="5125" width="11.88671875" style="10" bestFit="1" customWidth="1"/>
    <col min="5126" max="5126" width="1.88671875" style="10" customWidth="1"/>
    <col min="5127" max="5373" width="9.109375" style="10"/>
    <col min="5374" max="5374" width="6" style="10" customWidth="1"/>
    <col min="5375" max="5375" width="70.88671875" style="10" customWidth="1"/>
    <col min="5376" max="5377" width="12.33203125" style="10" customWidth="1"/>
    <col min="5378" max="5378" width="18" style="10" customWidth="1"/>
    <col min="5379" max="5379" width="13" style="10" customWidth="1"/>
    <col min="5380" max="5380" width="15.33203125" style="10" customWidth="1"/>
    <col min="5381" max="5381" width="11.88671875" style="10" bestFit="1" customWidth="1"/>
    <col min="5382" max="5382" width="1.88671875" style="10" customWidth="1"/>
    <col min="5383" max="5629" width="9.109375" style="10"/>
    <col min="5630" max="5630" width="6" style="10" customWidth="1"/>
    <col min="5631" max="5631" width="70.88671875" style="10" customWidth="1"/>
    <col min="5632" max="5633" width="12.33203125" style="10" customWidth="1"/>
    <col min="5634" max="5634" width="18" style="10" customWidth="1"/>
    <col min="5635" max="5635" width="13" style="10" customWidth="1"/>
    <col min="5636" max="5636" width="15.33203125" style="10" customWidth="1"/>
    <col min="5637" max="5637" width="11.88671875" style="10" bestFit="1" customWidth="1"/>
    <col min="5638" max="5638" width="1.88671875" style="10" customWidth="1"/>
    <col min="5639" max="5885" width="9.109375" style="10"/>
    <col min="5886" max="5886" width="6" style="10" customWidth="1"/>
    <col min="5887" max="5887" width="70.88671875" style="10" customWidth="1"/>
    <col min="5888" max="5889" width="12.33203125" style="10" customWidth="1"/>
    <col min="5890" max="5890" width="18" style="10" customWidth="1"/>
    <col min="5891" max="5891" width="13" style="10" customWidth="1"/>
    <col min="5892" max="5892" width="15.33203125" style="10" customWidth="1"/>
    <col min="5893" max="5893" width="11.88671875" style="10" bestFit="1" customWidth="1"/>
    <col min="5894" max="5894" width="1.88671875" style="10" customWidth="1"/>
    <col min="5895" max="6141" width="9.109375" style="10"/>
    <col min="6142" max="6142" width="6" style="10" customWidth="1"/>
    <col min="6143" max="6143" width="70.88671875" style="10" customWidth="1"/>
    <col min="6144" max="6145" width="12.33203125" style="10" customWidth="1"/>
    <col min="6146" max="6146" width="18" style="10" customWidth="1"/>
    <col min="6147" max="6147" width="13" style="10" customWidth="1"/>
    <col min="6148" max="6148" width="15.33203125" style="10" customWidth="1"/>
    <col min="6149" max="6149" width="11.88671875" style="10" bestFit="1" customWidth="1"/>
    <col min="6150" max="6150" width="1.88671875" style="10" customWidth="1"/>
    <col min="6151" max="6397" width="9.109375" style="10"/>
    <col min="6398" max="6398" width="6" style="10" customWidth="1"/>
    <col min="6399" max="6399" width="70.88671875" style="10" customWidth="1"/>
    <col min="6400" max="6401" width="12.33203125" style="10" customWidth="1"/>
    <col min="6402" max="6402" width="18" style="10" customWidth="1"/>
    <col min="6403" max="6403" width="13" style="10" customWidth="1"/>
    <col min="6404" max="6404" width="15.33203125" style="10" customWidth="1"/>
    <col min="6405" max="6405" width="11.88671875" style="10" bestFit="1" customWidth="1"/>
    <col min="6406" max="6406" width="1.88671875" style="10" customWidth="1"/>
    <col min="6407" max="6653" width="9.109375" style="10"/>
    <col min="6654" max="6654" width="6" style="10" customWidth="1"/>
    <col min="6655" max="6655" width="70.88671875" style="10" customWidth="1"/>
    <col min="6656" max="6657" width="12.33203125" style="10" customWidth="1"/>
    <col min="6658" max="6658" width="18" style="10" customWidth="1"/>
    <col min="6659" max="6659" width="13" style="10" customWidth="1"/>
    <col min="6660" max="6660" width="15.33203125" style="10" customWidth="1"/>
    <col min="6661" max="6661" width="11.88671875" style="10" bestFit="1" customWidth="1"/>
    <col min="6662" max="6662" width="1.88671875" style="10" customWidth="1"/>
    <col min="6663" max="6909" width="9.109375" style="10"/>
    <col min="6910" max="6910" width="6" style="10" customWidth="1"/>
    <col min="6911" max="6911" width="70.88671875" style="10" customWidth="1"/>
    <col min="6912" max="6913" width="12.33203125" style="10" customWidth="1"/>
    <col min="6914" max="6914" width="18" style="10" customWidth="1"/>
    <col min="6915" max="6915" width="13" style="10" customWidth="1"/>
    <col min="6916" max="6916" width="15.33203125" style="10" customWidth="1"/>
    <col min="6917" max="6917" width="11.88671875" style="10" bestFit="1" customWidth="1"/>
    <col min="6918" max="6918" width="1.88671875" style="10" customWidth="1"/>
    <col min="6919" max="7165" width="9.109375" style="10"/>
    <col min="7166" max="7166" width="6" style="10" customWidth="1"/>
    <col min="7167" max="7167" width="70.88671875" style="10" customWidth="1"/>
    <col min="7168" max="7169" width="12.33203125" style="10" customWidth="1"/>
    <col min="7170" max="7170" width="18" style="10" customWidth="1"/>
    <col min="7171" max="7171" width="13" style="10" customWidth="1"/>
    <col min="7172" max="7172" width="15.33203125" style="10" customWidth="1"/>
    <col min="7173" max="7173" width="11.88671875" style="10" bestFit="1" customWidth="1"/>
    <col min="7174" max="7174" width="1.88671875" style="10" customWidth="1"/>
    <col min="7175" max="7421" width="9.109375" style="10"/>
    <col min="7422" max="7422" width="6" style="10" customWidth="1"/>
    <col min="7423" max="7423" width="70.88671875" style="10" customWidth="1"/>
    <col min="7424" max="7425" width="12.33203125" style="10" customWidth="1"/>
    <col min="7426" max="7426" width="18" style="10" customWidth="1"/>
    <col min="7427" max="7427" width="13" style="10" customWidth="1"/>
    <col min="7428" max="7428" width="15.33203125" style="10" customWidth="1"/>
    <col min="7429" max="7429" width="11.88671875" style="10" bestFit="1" customWidth="1"/>
    <col min="7430" max="7430" width="1.88671875" style="10" customWidth="1"/>
    <col min="7431" max="7677" width="9.109375" style="10"/>
    <col min="7678" max="7678" width="6" style="10" customWidth="1"/>
    <col min="7679" max="7679" width="70.88671875" style="10" customWidth="1"/>
    <col min="7680" max="7681" width="12.33203125" style="10" customWidth="1"/>
    <col min="7682" max="7682" width="18" style="10" customWidth="1"/>
    <col min="7683" max="7683" width="13" style="10" customWidth="1"/>
    <col min="7684" max="7684" width="15.33203125" style="10" customWidth="1"/>
    <col min="7685" max="7685" width="11.88671875" style="10" bestFit="1" customWidth="1"/>
    <col min="7686" max="7686" width="1.88671875" style="10" customWidth="1"/>
    <col min="7687" max="7933" width="9.109375" style="10"/>
    <col min="7934" max="7934" width="6" style="10" customWidth="1"/>
    <col min="7935" max="7935" width="70.88671875" style="10" customWidth="1"/>
    <col min="7936" max="7937" width="12.33203125" style="10" customWidth="1"/>
    <col min="7938" max="7938" width="18" style="10" customWidth="1"/>
    <col min="7939" max="7939" width="13" style="10" customWidth="1"/>
    <col min="7940" max="7940" width="15.33203125" style="10" customWidth="1"/>
    <col min="7941" max="7941" width="11.88671875" style="10" bestFit="1" customWidth="1"/>
    <col min="7942" max="7942" width="1.88671875" style="10" customWidth="1"/>
    <col min="7943" max="8189" width="9.109375" style="10"/>
    <col min="8190" max="8190" width="6" style="10" customWidth="1"/>
    <col min="8191" max="8191" width="70.88671875" style="10" customWidth="1"/>
    <col min="8192" max="8193" width="12.33203125" style="10" customWidth="1"/>
    <col min="8194" max="8194" width="18" style="10" customWidth="1"/>
    <col min="8195" max="8195" width="13" style="10" customWidth="1"/>
    <col min="8196" max="8196" width="15.33203125" style="10" customWidth="1"/>
    <col min="8197" max="8197" width="11.88671875" style="10" bestFit="1" customWidth="1"/>
    <col min="8198" max="8198" width="1.88671875" style="10" customWidth="1"/>
    <col min="8199" max="8445" width="9.109375" style="10"/>
    <col min="8446" max="8446" width="6" style="10" customWidth="1"/>
    <col min="8447" max="8447" width="70.88671875" style="10" customWidth="1"/>
    <col min="8448" max="8449" width="12.33203125" style="10" customWidth="1"/>
    <col min="8450" max="8450" width="18" style="10" customWidth="1"/>
    <col min="8451" max="8451" width="13" style="10" customWidth="1"/>
    <col min="8452" max="8452" width="15.33203125" style="10" customWidth="1"/>
    <col min="8453" max="8453" width="11.88671875" style="10" bestFit="1" customWidth="1"/>
    <col min="8454" max="8454" width="1.88671875" style="10" customWidth="1"/>
    <col min="8455" max="8701" width="9.109375" style="10"/>
    <col min="8702" max="8702" width="6" style="10" customWidth="1"/>
    <col min="8703" max="8703" width="70.88671875" style="10" customWidth="1"/>
    <col min="8704" max="8705" width="12.33203125" style="10" customWidth="1"/>
    <col min="8706" max="8706" width="18" style="10" customWidth="1"/>
    <col min="8707" max="8707" width="13" style="10" customWidth="1"/>
    <col min="8708" max="8708" width="15.33203125" style="10" customWidth="1"/>
    <col min="8709" max="8709" width="11.88671875" style="10" bestFit="1" customWidth="1"/>
    <col min="8710" max="8710" width="1.88671875" style="10" customWidth="1"/>
    <col min="8711" max="8957" width="9.109375" style="10"/>
    <col min="8958" max="8958" width="6" style="10" customWidth="1"/>
    <col min="8959" max="8959" width="70.88671875" style="10" customWidth="1"/>
    <col min="8960" max="8961" width="12.33203125" style="10" customWidth="1"/>
    <col min="8962" max="8962" width="18" style="10" customWidth="1"/>
    <col min="8963" max="8963" width="13" style="10" customWidth="1"/>
    <col min="8964" max="8964" width="15.33203125" style="10" customWidth="1"/>
    <col min="8965" max="8965" width="11.88671875" style="10" bestFit="1" customWidth="1"/>
    <col min="8966" max="8966" width="1.88671875" style="10" customWidth="1"/>
    <col min="8967" max="9213" width="9.109375" style="10"/>
    <col min="9214" max="9214" width="6" style="10" customWidth="1"/>
    <col min="9215" max="9215" width="70.88671875" style="10" customWidth="1"/>
    <col min="9216" max="9217" width="12.33203125" style="10" customWidth="1"/>
    <col min="9218" max="9218" width="18" style="10" customWidth="1"/>
    <col min="9219" max="9219" width="13" style="10" customWidth="1"/>
    <col min="9220" max="9220" width="15.33203125" style="10" customWidth="1"/>
    <col min="9221" max="9221" width="11.88671875" style="10" bestFit="1" customWidth="1"/>
    <col min="9222" max="9222" width="1.88671875" style="10" customWidth="1"/>
    <col min="9223" max="9469" width="9.109375" style="10"/>
    <col min="9470" max="9470" width="6" style="10" customWidth="1"/>
    <col min="9471" max="9471" width="70.88671875" style="10" customWidth="1"/>
    <col min="9472" max="9473" width="12.33203125" style="10" customWidth="1"/>
    <col min="9474" max="9474" width="18" style="10" customWidth="1"/>
    <col min="9475" max="9475" width="13" style="10" customWidth="1"/>
    <col min="9476" max="9476" width="15.33203125" style="10" customWidth="1"/>
    <col min="9477" max="9477" width="11.88671875" style="10" bestFit="1" customWidth="1"/>
    <col min="9478" max="9478" width="1.88671875" style="10" customWidth="1"/>
    <col min="9479" max="9725" width="9.109375" style="10"/>
    <col min="9726" max="9726" width="6" style="10" customWidth="1"/>
    <col min="9727" max="9727" width="70.88671875" style="10" customWidth="1"/>
    <col min="9728" max="9729" width="12.33203125" style="10" customWidth="1"/>
    <col min="9730" max="9730" width="18" style="10" customWidth="1"/>
    <col min="9731" max="9731" width="13" style="10" customWidth="1"/>
    <col min="9732" max="9732" width="15.33203125" style="10" customWidth="1"/>
    <col min="9733" max="9733" width="11.88671875" style="10" bestFit="1" customWidth="1"/>
    <col min="9734" max="9734" width="1.88671875" style="10" customWidth="1"/>
    <col min="9735" max="9981" width="9.109375" style="10"/>
    <col min="9982" max="9982" width="6" style="10" customWidth="1"/>
    <col min="9983" max="9983" width="70.88671875" style="10" customWidth="1"/>
    <col min="9984" max="9985" width="12.33203125" style="10" customWidth="1"/>
    <col min="9986" max="9986" width="18" style="10" customWidth="1"/>
    <col min="9987" max="9987" width="13" style="10" customWidth="1"/>
    <col min="9988" max="9988" width="15.33203125" style="10" customWidth="1"/>
    <col min="9989" max="9989" width="11.88671875" style="10" bestFit="1" customWidth="1"/>
    <col min="9990" max="9990" width="1.88671875" style="10" customWidth="1"/>
    <col min="9991" max="10237" width="9.109375" style="10"/>
    <col min="10238" max="10238" width="6" style="10" customWidth="1"/>
    <col min="10239" max="10239" width="70.88671875" style="10" customWidth="1"/>
    <col min="10240" max="10241" width="12.33203125" style="10" customWidth="1"/>
    <col min="10242" max="10242" width="18" style="10" customWidth="1"/>
    <col min="10243" max="10243" width="13" style="10" customWidth="1"/>
    <col min="10244" max="10244" width="15.33203125" style="10" customWidth="1"/>
    <col min="10245" max="10245" width="11.88671875" style="10" bestFit="1" customWidth="1"/>
    <col min="10246" max="10246" width="1.88671875" style="10" customWidth="1"/>
    <col min="10247" max="10493" width="9.109375" style="10"/>
    <col min="10494" max="10494" width="6" style="10" customWidth="1"/>
    <col min="10495" max="10495" width="70.88671875" style="10" customWidth="1"/>
    <col min="10496" max="10497" width="12.33203125" style="10" customWidth="1"/>
    <col min="10498" max="10498" width="18" style="10" customWidth="1"/>
    <col min="10499" max="10499" width="13" style="10" customWidth="1"/>
    <col min="10500" max="10500" width="15.33203125" style="10" customWidth="1"/>
    <col min="10501" max="10501" width="11.88671875" style="10" bestFit="1" customWidth="1"/>
    <col min="10502" max="10502" width="1.88671875" style="10" customWidth="1"/>
    <col min="10503" max="10749" width="9.109375" style="10"/>
    <col min="10750" max="10750" width="6" style="10" customWidth="1"/>
    <col min="10751" max="10751" width="70.88671875" style="10" customWidth="1"/>
    <col min="10752" max="10753" width="12.33203125" style="10" customWidth="1"/>
    <col min="10754" max="10754" width="18" style="10" customWidth="1"/>
    <col min="10755" max="10755" width="13" style="10" customWidth="1"/>
    <col min="10756" max="10756" width="15.33203125" style="10" customWidth="1"/>
    <col min="10757" max="10757" width="11.88671875" style="10" bestFit="1" customWidth="1"/>
    <col min="10758" max="10758" width="1.88671875" style="10" customWidth="1"/>
    <col min="10759" max="11005" width="9.109375" style="10"/>
    <col min="11006" max="11006" width="6" style="10" customWidth="1"/>
    <col min="11007" max="11007" width="70.88671875" style="10" customWidth="1"/>
    <col min="11008" max="11009" width="12.33203125" style="10" customWidth="1"/>
    <col min="11010" max="11010" width="18" style="10" customWidth="1"/>
    <col min="11011" max="11011" width="13" style="10" customWidth="1"/>
    <col min="11012" max="11012" width="15.33203125" style="10" customWidth="1"/>
    <col min="11013" max="11013" width="11.88671875" style="10" bestFit="1" customWidth="1"/>
    <col min="11014" max="11014" width="1.88671875" style="10" customWidth="1"/>
    <col min="11015" max="11261" width="9.109375" style="10"/>
    <col min="11262" max="11262" width="6" style="10" customWidth="1"/>
    <col min="11263" max="11263" width="70.88671875" style="10" customWidth="1"/>
    <col min="11264" max="11265" width="12.33203125" style="10" customWidth="1"/>
    <col min="11266" max="11266" width="18" style="10" customWidth="1"/>
    <col min="11267" max="11267" width="13" style="10" customWidth="1"/>
    <col min="11268" max="11268" width="15.33203125" style="10" customWidth="1"/>
    <col min="11269" max="11269" width="11.88671875" style="10" bestFit="1" customWidth="1"/>
    <col min="11270" max="11270" width="1.88671875" style="10" customWidth="1"/>
    <col min="11271" max="11517" width="9.109375" style="10"/>
    <col min="11518" max="11518" width="6" style="10" customWidth="1"/>
    <col min="11519" max="11519" width="70.88671875" style="10" customWidth="1"/>
    <col min="11520" max="11521" width="12.33203125" style="10" customWidth="1"/>
    <col min="11522" max="11522" width="18" style="10" customWidth="1"/>
    <col min="11523" max="11523" width="13" style="10" customWidth="1"/>
    <col min="11524" max="11524" width="15.33203125" style="10" customWidth="1"/>
    <col min="11525" max="11525" width="11.88671875" style="10" bestFit="1" customWidth="1"/>
    <col min="11526" max="11526" width="1.88671875" style="10" customWidth="1"/>
    <col min="11527" max="11773" width="9.109375" style="10"/>
    <col min="11774" max="11774" width="6" style="10" customWidth="1"/>
    <col min="11775" max="11775" width="70.88671875" style="10" customWidth="1"/>
    <col min="11776" max="11777" width="12.33203125" style="10" customWidth="1"/>
    <col min="11778" max="11778" width="18" style="10" customWidth="1"/>
    <col min="11779" max="11779" width="13" style="10" customWidth="1"/>
    <col min="11780" max="11780" width="15.33203125" style="10" customWidth="1"/>
    <col min="11781" max="11781" width="11.88671875" style="10" bestFit="1" customWidth="1"/>
    <col min="11782" max="11782" width="1.88671875" style="10" customWidth="1"/>
    <col min="11783" max="12029" width="9.109375" style="10"/>
    <col min="12030" max="12030" width="6" style="10" customWidth="1"/>
    <col min="12031" max="12031" width="70.88671875" style="10" customWidth="1"/>
    <col min="12032" max="12033" width="12.33203125" style="10" customWidth="1"/>
    <col min="12034" max="12034" width="18" style="10" customWidth="1"/>
    <col min="12035" max="12035" width="13" style="10" customWidth="1"/>
    <col min="12036" max="12036" width="15.33203125" style="10" customWidth="1"/>
    <col min="12037" max="12037" width="11.88671875" style="10" bestFit="1" customWidth="1"/>
    <col min="12038" max="12038" width="1.88671875" style="10" customWidth="1"/>
    <col min="12039" max="12285" width="9.109375" style="10"/>
    <col min="12286" max="12286" width="6" style="10" customWidth="1"/>
    <col min="12287" max="12287" width="70.88671875" style="10" customWidth="1"/>
    <col min="12288" max="12289" width="12.33203125" style="10" customWidth="1"/>
    <col min="12290" max="12290" width="18" style="10" customWidth="1"/>
    <col min="12291" max="12291" width="13" style="10" customWidth="1"/>
    <col min="12292" max="12292" width="15.33203125" style="10" customWidth="1"/>
    <col min="12293" max="12293" width="11.88671875" style="10" bestFit="1" customWidth="1"/>
    <col min="12294" max="12294" width="1.88671875" style="10" customWidth="1"/>
    <col min="12295" max="12541" width="9.109375" style="10"/>
    <col min="12542" max="12542" width="6" style="10" customWidth="1"/>
    <col min="12543" max="12543" width="70.88671875" style="10" customWidth="1"/>
    <col min="12544" max="12545" width="12.33203125" style="10" customWidth="1"/>
    <col min="12546" max="12546" width="18" style="10" customWidth="1"/>
    <col min="12547" max="12547" width="13" style="10" customWidth="1"/>
    <col min="12548" max="12548" width="15.33203125" style="10" customWidth="1"/>
    <col min="12549" max="12549" width="11.88671875" style="10" bestFit="1" customWidth="1"/>
    <col min="12550" max="12550" width="1.88671875" style="10" customWidth="1"/>
    <col min="12551" max="12797" width="9.109375" style="10"/>
    <col min="12798" max="12798" width="6" style="10" customWidth="1"/>
    <col min="12799" max="12799" width="70.88671875" style="10" customWidth="1"/>
    <col min="12800" max="12801" width="12.33203125" style="10" customWidth="1"/>
    <col min="12802" max="12802" width="18" style="10" customWidth="1"/>
    <col min="12803" max="12803" width="13" style="10" customWidth="1"/>
    <col min="12804" max="12804" width="15.33203125" style="10" customWidth="1"/>
    <col min="12805" max="12805" width="11.88671875" style="10" bestFit="1" customWidth="1"/>
    <col min="12806" max="12806" width="1.88671875" style="10" customWidth="1"/>
    <col min="12807" max="13053" width="9.109375" style="10"/>
    <col min="13054" max="13054" width="6" style="10" customWidth="1"/>
    <col min="13055" max="13055" width="70.88671875" style="10" customWidth="1"/>
    <col min="13056" max="13057" width="12.33203125" style="10" customWidth="1"/>
    <col min="13058" max="13058" width="18" style="10" customWidth="1"/>
    <col min="13059" max="13059" width="13" style="10" customWidth="1"/>
    <col min="13060" max="13060" width="15.33203125" style="10" customWidth="1"/>
    <col min="13061" max="13061" width="11.88671875" style="10" bestFit="1" customWidth="1"/>
    <col min="13062" max="13062" width="1.88671875" style="10" customWidth="1"/>
    <col min="13063" max="13309" width="9.109375" style="10"/>
    <col min="13310" max="13310" width="6" style="10" customWidth="1"/>
    <col min="13311" max="13311" width="70.88671875" style="10" customWidth="1"/>
    <col min="13312" max="13313" width="12.33203125" style="10" customWidth="1"/>
    <col min="13314" max="13314" width="18" style="10" customWidth="1"/>
    <col min="13315" max="13315" width="13" style="10" customWidth="1"/>
    <col min="13316" max="13316" width="15.33203125" style="10" customWidth="1"/>
    <col min="13317" max="13317" width="11.88671875" style="10" bestFit="1" customWidth="1"/>
    <col min="13318" max="13318" width="1.88671875" style="10" customWidth="1"/>
    <col min="13319" max="13565" width="9.109375" style="10"/>
    <col min="13566" max="13566" width="6" style="10" customWidth="1"/>
    <col min="13567" max="13567" width="70.88671875" style="10" customWidth="1"/>
    <col min="13568" max="13569" width="12.33203125" style="10" customWidth="1"/>
    <col min="13570" max="13570" width="18" style="10" customWidth="1"/>
    <col min="13571" max="13571" width="13" style="10" customWidth="1"/>
    <col min="13572" max="13572" width="15.33203125" style="10" customWidth="1"/>
    <col min="13573" max="13573" width="11.88671875" style="10" bestFit="1" customWidth="1"/>
    <col min="13574" max="13574" width="1.88671875" style="10" customWidth="1"/>
    <col min="13575" max="13821" width="9.109375" style="10"/>
    <col min="13822" max="13822" width="6" style="10" customWidth="1"/>
    <col min="13823" max="13823" width="70.88671875" style="10" customWidth="1"/>
    <col min="13824" max="13825" width="12.33203125" style="10" customWidth="1"/>
    <col min="13826" max="13826" width="18" style="10" customWidth="1"/>
    <col min="13827" max="13827" width="13" style="10" customWidth="1"/>
    <col min="13828" max="13828" width="15.33203125" style="10" customWidth="1"/>
    <col min="13829" max="13829" width="11.88671875" style="10" bestFit="1" customWidth="1"/>
    <col min="13830" max="13830" width="1.88671875" style="10" customWidth="1"/>
    <col min="13831" max="14077" width="9.109375" style="10"/>
    <col min="14078" max="14078" width="6" style="10" customWidth="1"/>
    <col min="14079" max="14079" width="70.88671875" style="10" customWidth="1"/>
    <col min="14080" max="14081" width="12.33203125" style="10" customWidth="1"/>
    <col min="14082" max="14082" width="18" style="10" customWidth="1"/>
    <col min="14083" max="14083" width="13" style="10" customWidth="1"/>
    <col min="14084" max="14084" width="15.33203125" style="10" customWidth="1"/>
    <col min="14085" max="14085" width="11.88671875" style="10" bestFit="1" customWidth="1"/>
    <col min="14086" max="14086" width="1.88671875" style="10" customWidth="1"/>
    <col min="14087" max="14333" width="9.109375" style="10"/>
    <col min="14334" max="14334" width="6" style="10" customWidth="1"/>
    <col min="14335" max="14335" width="70.88671875" style="10" customWidth="1"/>
    <col min="14336" max="14337" width="12.33203125" style="10" customWidth="1"/>
    <col min="14338" max="14338" width="18" style="10" customWidth="1"/>
    <col min="14339" max="14339" width="13" style="10" customWidth="1"/>
    <col min="14340" max="14340" width="15.33203125" style="10" customWidth="1"/>
    <col min="14341" max="14341" width="11.88671875" style="10" bestFit="1" customWidth="1"/>
    <col min="14342" max="14342" width="1.88671875" style="10" customWidth="1"/>
    <col min="14343" max="14589" width="9.109375" style="10"/>
    <col min="14590" max="14590" width="6" style="10" customWidth="1"/>
    <col min="14591" max="14591" width="70.88671875" style="10" customWidth="1"/>
    <col min="14592" max="14593" width="12.33203125" style="10" customWidth="1"/>
    <col min="14594" max="14594" width="18" style="10" customWidth="1"/>
    <col min="14595" max="14595" width="13" style="10" customWidth="1"/>
    <col min="14596" max="14596" width="15.33203125" style="10" customWidth="1"/>
    <col min="14597" max="14597" width="11.88671875" style="10" bestFit="1" customWidth="1"/>
    <col min="14598" max="14598" width="1.88671875" style="10" customWidth="1"/>
    <col min="14599" max="14845" width="9.109375" style="10"/>
    <col min="14846" max="14846" width="6" style="10" customWidth="1"/>
    <col min="14847" max="14847" width="70.88671875" style="10" customWidth="1"/>
    <col min="14848" max="14849" width="12.33203125" style="10" customWidth="1"/>
    <col min="14850" max="14850" width="18" style="10" customWidth="1"/>
    <col min="14851" max="14851" width="13" style="10" customWidth="1"/>
    <col min="14852" max="14852" width="15.33203125" style="10" customWidth="1"/>
    <col min="14853" max="14853" width="11.88671875" style="10" bestFit="1" customWidth="1"/>
    <col min="14854" max="14854" width="1.88671875" style="10" customWidth="1"/>
    <col min="14855" max="15101" width="9.109375" style="10"/>
    <col min="15102" max="15102" width="6" style="10" customWidth="1"/>
    <col min="15103" max="15103" width="70.88671875" style="10" customWidth="1"/>
    <col min="15104" max="15105" width="12.33203125" style="10" customWidth="1"/>
    <col min="15106" max="15106" width="18" style="10" customWidth="1"/>
    <col min="15107" max="15107" width="13" style="10" customWidth="1"/>
    <col min="15108" max="15108" width="15.33203125" style="10" customWidth="1"/>
    <col min="15109" max="15109" width="11.88671875" style="10" bestFit="1" customWidth="1"/>
    <col min="15110" max="15110" width="1.88671875" style="10" customWidth="1"/>
    <col min="15111" max="15357" width="9.109375" style="10"/>
    <col min="15358" max="15358" width="6" style="10" customWidth="1"/>
    <col min="15359" max="15359" width="70.88671875" style="10" customWidth="1"/>
    <col min="15360" max="15361" width="12.33203125" style="10" customWidth="1"/>
    <col min="15362" max="15362" width="18" style="10" customWidth="1"/>
    <col min="15363" max="15363" width="13" style="10" customWidth="1"/>
    <col min="15364" max="15364" width="15.33203125" style="10" customWidth="1"/>
    <col min="15365" max="15365" width="11.88671875" style="10" bestFit="1" customWidth="1"/>
    <col min="15366" max="15366" width="1.88671875" style="10" customWidth="1"/>
    <col min="15367" max="15613" width="9.109375" style="10"/>
    <col min="15614" max="15614" width="6" style="10" customWidth="1"/>
    <col min="15615" max="15615" width="70.88671875" style="10" customWidth="1"/>
    <col min="15616" max="15617" width="12.33203125" style="10" customWidth="1"/>
    <col min="15618" max="15618" width="18" style="10" customWidth="1"/>
    <col min="15619" max="15619" width="13" style="10" customWidth="1"/>
    <col min="15620" max="15620" width="15.33203125" style="10" customWidth="1"/>
    <col min="15621" max="15621" width="11.88671875" style="10" bestFit="1" customWidth="1"/>
    <col min="15622" max="15622" width="1.88671875" style="10" customWidth="1"/>
    <col min="15623" max="15869" width="9.109375" style="10"/>
    <col min="15870" max="15870" width="6" style="10" customWidth="1"/>
    <col min="15871" max="15871" width="70.88671875" style="10" customWidth="1"/>
    <col min="15872" max="15873" width="12.33203125" style="10" customWidth="1"/>
    <col min="15874" max="15874" width="18" style="10" customWidth="1"/>
    <col min="15875" max="15875" width="13" style="10" customWidth="1"/>
    <col min="15876" max="15876" width="15.33203125" style="10" customWidth="1"/>
    <col min="15877" max="15877" width="11.88671875" style="10" bestFit="1" customWidth="1"/>
    <col min="15878" max="15878" width="1.88671875" style="10" customWidth="1"/>
    <col min="15879" max="16125" width="9.109375" style="10"/>
    <col min="16126" max="16126" width="6" style="10" customWidth="1"/>
    <col min="16127" max="16127" width="70.88671875" style="10" customWidth="1"/>
    <col min="16128" max="16129" width="12.33203125" style="10" customWidth="1"/>
    <col min="16130" max="16130" width="18" style="10" customWidth="1"/>
    <col min="16131" max="16131" width="13" style="10" customWidth="1"/>
    <col min="16132" max="16132" width="15.33203125" style="10" customWidth="1"/>
    <col min="16133" max="16133" width="11.88671875" style="10" bestFit="1" customWidth="1"/>
    <col min="16134" max="16134" width="1.88671875" style="10" customWidth="1"/>
    <col min="16135" max="16383" width="9.109375" style="10"/>
    <col min="16384" max="16384" width="9.109375" style="10" customWidth="1"/>
  </cols>
  <sheetData>
    <row r="1" spans="1:14" x14ac:dyDescent="0.3">
      <c r="A1" s="27"/>
      <c r="C1" s="10"/>
      <c r="D1" s="28"/>
      <c r="E1" s="29"/>
      <c r="F1" s="9"/>
      <c r="G1" s="29"/>
      <c r="H1" s="29"/>
    </row>
    <row r="2" spans="1:14" ht="18" x14ac:dyDescent="0.35">
      <c r="A2" s="27"/>
      <c r="C2" s="26" t="s">
        <v>127</v>
      </c>
      <c r="D2" s="28"/>
      <c r="E2" s="29"/>
      <c r="F2" s="9"/>
      <c r="G2" s="29"/>
      <c r="H2" s="29"/>
    </row>
    <row r="3" spans="1:14" x14ac:dyDescent="0.3">
      <c r="A3" s="27"/>
      <c r="C3" s="131" t="s">
        <v>114</v>
      </c>
      <c r="D3" s="28"/>
      <c r="E3" s="29"/>
      <c r="F3" s="9"/>
      <c r="G3" s="29"/>
      <c r="H3" s="29"/>
    </row>
    <row r="4" spans="1:14" x14ac:dyDescent="0.3">
      <c r="A4" s="27" t="s">
        <v>147</v>
      </c>
      <c r="C4" s="10"/>
      <c r="D4" s="28"/>
      <c r="E4" s="29"/>
      <c r="F4" s="9"/>
      <c r="G4" s="29"/>
      <c r="H4" s="29"/>
    </row>
    <row r="5" spans="1:14" ht="43.2" x14ac:dyDescent="0.3">
      <c r="A5" s="25" t="s">
        <v>1</v>
      </c>
      <c r="C5" s="78" t="s">
        <v>150</v>
      </c>
      <c r="D5" s="79" t="s">
        <v>81</v>
      </c>
      <c r="E5" s="79" t="s">
        <v>80</v>
      </c>
      <c r="F5" s="81"/>
      <c r="G5" s="79" t="s">
        <v>73</v>
      </c>
      <c r="H5" s="80" t="s">
        <v>12</v>
      </c>
    </row>
    <row r="6" spans="1:14" x14ac:dyDescent="0.3">
      <c r="C6" s="159" t="s">
        <v>68</v>
      </c>
      <c r="D6" s="38" t="s">
        <v>40</v>
      </c>
      <c r="E6" s="39">
        <f>+'vnos-podatkov'!C6</f>
        <v>10</v>
      </c>
      <c r="F6" s="82"/>
      <c r="G6" s="40"/>
      <c r="H6" s="41" t="s">
        <v>0</v>
      </c>
      <c r="K6" s="71" t="s">
        <v>104</v>
      </c>
      <c r="L6" s="35"/>
      <c r="M6" s="35"/>
      <c r="N6" s="35"/>
    </row>
    <row r="7" spans="1:14" x14ac:dyDescent="0.3">
      <c r="C7" s="42"/>
      <c r="D7" s="38"/>
      <c r="E7" s="43"/>
      <c r="F7" s="82"/>
      <c r="G7" s="44"/>
      <c r="H7" s="41"/>
      <c r="K7" s="72"/>
      <c r="L7" s="35"/>
      <c r="M7" s="35"/>
      <c r="N7" s="35"/>
    </row>
    <row r="8" spans="1:14" x14ac:dyDescent="0.3">
      <c r="C8" s="45" t="s">
        <v>93</v>
      </c>
      <c r="D8" s="38"/>
      <c r="E8" s="46"/>
      <c r="F8" s="82"/>
      <c r="G8" s="44"/>
      <c r="H8" s="43"/>
      <c r="K8" s="71" t="str">
        <f>+C8</f>
        <v>NAPRAVA NASADA ZELIŠČ</v>
      </c>
      <c r="L8" s="35"/>
      <c r="M8" s="35"/>
      <c r="N8" s="35"/>
    </row>
    <row r="9" spans="1:14" x14ac:dyDescent="0.3">
      <c r="C9" s="157" t="s">
        <v>3</v>
      </c>
      <c r="D9" s="38"/>
      <c r="E9" s="46"/>
      <c r="F9" s="82"/>
      <c r="G9" s="44"/>
      <c r="H9" s="48">
        <f>+H10+H11+H12+H13+H14+H15+H16</f>
        <v>3269.96</v>
      </c>
      <c r="K9" s="35" t="str">
        <f>+C9</f>
        <v>1. Material</v>
      </c>
      <c r="L9" s="35"/>
      <c r="M9" s="35"/>
      <c r="N9" s="73">
        <f>+H9</f>
        <v>3269.96</v>
      </c>
    </row>
    <row r="10" spans="1:14" x14ac:dyDescent="0.3">
      <c r="C10" s="49" t="s">
        <v>4</v>
      </c>
      <c r="D10" s="50" t="s">
        <v>5</v>
      </c>
      <c r="E10" s="46">
        <f>+'vnos-podatkov'!C17</f>
        <v>6000</v>
      </c>
      <c r="F10" s="82"/>
      <c r="G10" s="44">
        <f>+'vnos-podatkov'!E17</f>
        <v>0.5</v>
      </c>
      <c r="H10" s="43">
        <f t="shared" ref="H10:H15" si="0">+E10*G10</f>
        <v>3000</v>
      </c>
      <c r="K10" s="35" t="str">
        <f>+C17</f>
        <v xml:space="preserve">2. Strojno delo </v>
      </c>
      <c r="L10" s="35"/>
      <c r="M10" s="35"/>
      <c r="N10" s="73">
        <f>+H17</f>
        <v>140.5</v>
      </c>
    </row>
    <row r="11" spans="1:14" x14ac:dyDescent="0.3">
      <c r="C11" s="49" t="s">
        <v>16</v>
      </c>
      <c r="D11" s="50" t="s">
        <v>14</v>
      </c>
      <c r="E11" s="46">
        <f>+'vnos-podatkov'!C21</f>
        <v>0</v>
      </c>
      <c r="F11" s="82"/>
      <c r="G11" s="44">
        <f>+'vnos-podatkov'!E21</f>
        <v>0</v>
      </c>
      <c r="H11" s="43">
        <f t="shared" si="0"/>
        <v>0</v>
      </c>
      <c r="K11" s="35" t="str">
        <f>+C24</f>
        <v>3. Ročno delo</v>
      </c>
      <c r="L11" s="35"/>
      <c r="M11" s="35"/>
      <c r="N11" s="108">
        <f>+H24</f>
        <v>190</v>
      </c>
    </row>
    <row r="12" spans="1:14" x14ac:dyDescent="0.3">
      <c r="C12" s="49" t="s">
        <v>123</v>
      </c>
      <c r="D12" s="50" t="s">
        <v>13</v>
      </c>
      <c r="E12" s="46">
        <f>+'vnos-podatkov'!C22</f>
        <v>0</v>
      </c>
      <c r="F12" s="82"/>
      <c r="G12" s="44">
        <f>+'vnos-podatkov'!E22</f>
        <v>0</v>
      </c>
      <c r="H12" s="43">
        <f t="shared" si="0"/>
        <v>0</v>
      </c>
      <c r="K12" s="35" t="str">
        <f>+C29</f>
        <v>4. Skupaj</v>
      </c>
      <c r="L12" s="35"/>
      <c r="M12" s="35"/>
      <c r="N12" s="73">
        <f>+H29</f>
        <v>3600.46</v>
      </c>
    </row>
    <row r="13" spans="1:14" x14ac:dyDescent="0.3">
      <c r="C13" s="49" t="s">
        <v>41</v>
      </c>
      <c r="D13" s="50" t="s">
        <v>42</v>
      </c>
      <c r="E13" s="46">
        <f>+'vnos-podatkov'!C20</f>
        <v>20</v>
      </c>
      <c r="F13" s="82"/>
      <c r="G13" s="44">
        <f>+'vnos-podatkov'!E20</f>
        <v>12</v>
      </c>
      <c r="H13" s="43">
        <f t="shared" si="0"/>
        <v>240</v>
      </c>
      <c r="K13" s="35"/>
      <c r="L13" s="35"/>
      <c r="M13" s="35"/>
      <c r="N13" s="35"/>
    </row>
    <row r="14" spans="1:14" x14ac:dyDescent="0.3">
      <c r="C14" s="49" t="s">
        <v>48</v>
      </c>
      <c r="D14" s="51" t="s">
        <v>42</v>
      </c>
      <c r="E14" s="46">
        <f>+'vnos-podatkov'!C19</f>
        <v>0</v>
      </c>
      <c r="F14" s="82"/>
      <c r="G14" s="44">
        <f>+'vnos-podatkov'!E19</f>
        <v>0</v>
      </c>
      <c r="H14" s="43">
        <f t="shared" si="0"/>
        <v>0</v>
      </c>
      <c r="K14" s="35"/>
      <c r="L14" s="35"/>
      <c r="M14" s="35"/>
      <c r="N14" s="35"/>
    </row>
    <row r="15" spans="1:14" x14ac:dyDescent="0.3">
      <c r="C15" s="49" t="s">
        <v>97</v>
      </c>
      <c r="D15" s="50" t="s">
        <v>42</v>
      </c>
      <c r="E15" s="46">
        <f>+'vnos-podatkov'!C18</f>
        <v>4</v>
      </c>
      <c r="F15" s="82"/>
      <c r="G15" s="44">
        <f>+'vnos-podatkov'!E18</f>
        <v>7.49</v>
      </c>
      <c r="H15" s="43">
        <f t="shared" si="0"/>
        <v>29.96</v>
      </c>
      <c r="K15" s="71" t="str">
        <f>+C31</f>
        <v>PRIDELAVA ZELIŠČ</v>
      </c>
      <c r="L15" s="35"/>
      <c r="M15" s="35"/>
      <c r="N15" s="35"/>
    </row>
    <row r="16" spans="1:14" x14ac:dyDescent="0.3">
      <c r="C16" s="49" t="s">
        <v>55</v>
      </c>
      <c r="D16" s="50"/>
      <c r="E16" s="46"/>
      <c r="F16" s="82"/>
      <c r="G16" s="44"/>
      <c r="H16" s="64">
        <v>0</v>
      </c>
      <c r="K16" s="35" t="str">
        <f>+C32</f>
        <v>1. Material</v>
      </c>
      <c r="L16" s="35"/>
      <c r="M16" s="35"/>
      <c r="N16" s="73">
        <f>+H32</f>
        <v>164.25</v>
      </c>
    </row>
    <row r="17" spans="3:14" x14ac:dyDescent="0.3">
      <c r="C17" s="157" t="s">
        <v>6</v>
      </c>
      <c r="D17" s="38"/>
      <c r="E17" s="46"/>
      <c r="F17" s="82"/>
      <c r="G17" s="44"/>
      <c r="H17" s="48">
        <f>+H19+H21+H20+H22+H18+H23</f>
        <v>140.5</v>
      </c>
      <c r="K17" s="35" t="str">
        <f>+C39</f>
        <v xml:space="preserve">2. Strojno delo </v>
      </c>
      <c r="L17" s="35"/>
      <c r="M17" s="35"/>
      <c r="N17" s="73">
        <f>+H39</f>
        <v>200</v>
      </c>
    </row>
    <row r="18" spans="3:14" x14ac:dyDescent="0.3">
      <c r="C18" s="49" t="s">
        <v>69</v>
      </c>
      <c r="D18" s="38" t="s">
        <v>7</v>
      </c>
      <c r="E18" s="52">
        <v>1</v>
      </c>
      <c r="F18" s="82"/>
      <c r="G18" s="44">
        <f>+'vnos-podatkov'!C11</f>
        <v>35</v>
      </c>
      <c r="H18" s="43">
        <f t="shared" ref="H18:H23" si="1">+E18*G18</f>
        <v>35</v>
      </c>
      <c r="K18" s="35" t="str">
        <f>+C42</f>
        <v>3. Ročno delo</v>
      </c>
      <c r="L18" s="35"/>
      <c r="M18" s="35"/>
      <c r="N18" s="73">
        <f>+H42</f>
        <v>525</v>
      </c>
    </row>
    <row r="19" spans="3:14" x14ac:dyDescent="0.3">
      <c r="C19" s="49" t="s">
        <v>43</v>
      </c>
      <c r="D19" s="38" t="s">
        <v>7</v>
      </c>
      <c r="E19" s="52">
        <v>0.5</v>
      </c>
      <c r="F19" s="82"/>
      <c r="G19" s="44">
        <f>+'vnos-podatkov'!C12</f>
        <v>25</v>
      </c>
      <c r="H19" s="43">
        <f t="shared" si="1"/>
        <v>12.5</v>
      </c>
      <c r="K19" s="35" t="str">
        <f>+C50</f>
        <v>4. Stroški naprave nasada - letno</v>
      </c>
      <c r="L19" s="35"/>
      <c r="M19" s="35"/>
      <c r="N19" s="108">
        <f>+H50</f>
        <v>720.09199999999998</v>
      </c>
    </row>
    <row r="20" spans="3:14" x14ac:dyDescent="0.3">
      <c r="C20" s="49" t="s">
        <v>49</v>
      </c>
      <c r="D20" s="38" t="s">
        <v>7</v>
      </c>
      <c r="E20" s="52">
        <v>0</v>
      </c>
      <c r="F20" s="82"/>
      <c r="G20" s="44">
        <f>+'vnos-podatkov'!C12</f>
        <v>25</v>
      </c>
      <c r="H20" s="43">
        <f t="shared" si="1"/>
        <v>0</v>
      </c>
      <c r="K20" s="35" t="str">
        <f>+C51</f>
        <v>5. Skupaj - letno</v>
      </c>
      <c r="L20" s="35"/>
      <c r="M20" s="35"/>
      <c r="N20" s="73">
        <f>+H51</f>
        <v>1609.3420000000001</v>
      </c>
    </row>
    <row r="21" spans="3:14" x14ac:dyDescent="0.3">
      <c r="C21" s="49" t="s">
        <v>94</v>
      </c>
      <c r="D21" s="38" t="s">
        <v>7</v>
      </c>
      <c r="E21" s="52">
        <v>3</v>
      </c>
      <c r="F21" s="82"/>
      <c r="G21" s="44">
        <f>+'vnos-podatkov'!C10</f>
        <v>9.5</v>
      </c>
      <c r="H21" s="43">
        <f t="shared" si="1"/>
        <v>28.5</v>
      </c>
    </row>
    <row r="22" spans="3:14" x14ac:dyDescent="0.3">
      <c r="C22" s="49" t="s">
        <v>75</v>
      </c>
      <c r="D22" s="38" t="s">
        <v>44</v>
      </c>
      <c r="E22" s="52">
        <v>150</v>
      </c>
      <c r="F22" s="82"/>
      <c r="G22" s="44">
        <f>+'vnos-podatkov'!C25</f>
        <v>0.43</v>
      </c>
      <c r="H22" s="43">
        <f t="shared" si="1"/>
        <v>64.5</v>
      </c>
      <c r="K22" s="9" t="s">
        <v>0</v>
      </c>
    </row>
    <row r="23" spans="3:14" x14ac:dyDescent="0.3">
      <c r="C23" s="49" t="s">
        <v>55</v>
      </c>
      <c r="D23" s="38" t="s">
        <v>7</v>
      </c>
      <c r="E23" s="53">
        <v>0</v>
      </c>
      <c r="F23" s="82"/>
      <c r="G23" s="44">
        <f>+'vnos-podatkov'!C12</f>
        <v>25</v>
      </c>
      <c r="H23" s="43">
        <f t="shared" si="1"/>
        <v>0</v>
      </c>
    </row>
    <row r="24" spans="3:14" x14ac:dyDescent="0.3">
      <c r="C24" s="157" t="s">
        <v>8</v>
      </c>
      <c r="D24" s="38"/>
      <c r="E24" s="54"/>
      <c r="F24" s="82"/>
      <c r="G24" s="44"/>
      <c r="H24" s="48">
        <f>+H25+H26+H27+H28</f>
        <v>190</v>
      </c>
    </row>
    <row r="25" spans="3:14" x14ac:dyDescent="0.3">
      <c r="C25" s="49" t="s">
        <v>46</v>
      </c>
      <c r="D25" s="38" t="s">
        <v>7</v>
      </c>
      <c r="E25" s="52">
        <v>15</v>
      </c>
      <c r="F25" s="82"/>
      <c r="G25" s="44">
        <f>+'vnos-podatkov'!C10</f>
        <v>9.5</v>
      </c>
      <c r="H25" s="43">
        <f>+E25*G25</f>
        <v>142.5</v>
      </c>
    </row>
    <row r="26" spans="3:14" x14ac:dyDescent="0.3">
      <c r="C26" s="49" t="s">
        <v>54</v>
      </c>
      <c r="D26" s="38" t="s">
        <v>7</v>
      </c>
      <c r="E26" s="52">
        <v>3</v>
      </c>
      <c r="F26" s="82"/>
      <c r="G26" s="44">
        <f>+'vnos-podatkov'!C10</f>
        <v>9.5</v>
      </c>
      <c r="H26" s="43">
        <f>+E26*G26</f>
        <v>28.5</v>
      </c>
    </row>
    <row r="27" spans="3:14" x14ac:dyDescent="0.3">
      <c r="C27" s="49" t="s">
        <v>122</v>
      </c>
      <c r="D27" s="38" t="s">
        <v>7</v>
      </c>
      <c r="E27" s="52">
        <v>2</v>
      </c>
      <c r="F27" s="82"/>
      <c r="G27" s="44">
        <f>'vnos-podatkov'!C10</f>
        <v>9.5</v>
      </c>
      <c r="H27" s="43">
        <f>+E27*G27</f>
        <v>19</v>
      </c>
    </row>
    <row r="28" spans="3:14" x14ac:dyDescent="0.3">
      <c r="C28" s="49" t="s">
        <v>55</v>
      </c>
      <c r="D28" s="38" t="s">
        <v>7</v>
      </c>
      <c r="E28" s="52">
        <v>0</v>
      </c>
      <c r="F28" s="82"/>
      <c r="G28" s="44">
        <f>+'vnos-podatkov'!C10</f>
        <v>9.5</v>
      </c>
      <c r="H28" s="43">
        <f>+E28*G28</f>
        <v>0</v>
      </c>
    </row>
    <row r="29" spans="3:14" x14ac:dyDescent="0.3">
      <c r="C29" s="47" t="s">
        <v>15</v>
      </c>
      <c r="D29" s="38"/>
      <c r="E29" s="46"/>
      <c r="F29" s="82"/>
      <c r="G29" s="44"/>
      <c r="H29" s="48">
        <f>+H24+H17+H9</f>
        <v>3600.46</v>
      </c>
      <c r="J29" s="10" t="s">
        <v>0</v>
      </c>
    </row>
    <row r="30" spans="3:14" ht="7.5" customHeight="1" x14ac:dyDescent="0.3">
      <c r="C30" s="55"/>
      <c r="D30" s="56"/>
      <c r="E30" s="57"/>
      <c r="F30" s="82"/>
      <c r="G30" s="58"/>
      <c r="H30" s="59"/>
    </row>
    <row r="31" spans="3:14" x14ac:dyDescent="0.3">
      <c r="C31" s="45" t="s">
        <v>92</v>
      </c>
      <c r="D31" s="51"/>
      <c r="E31" s="46"/>
      <c r="F31" s="82"/>
      <c r="G31" s="44"/>
      <c r="H31" s="43"/>
    </row>
    <row r="32" spans="3:14" x14ac:dyDescent="0.3">
      <c r="C32" s="158" t="s">
        <v>3</v>
      </c>
      <c r="D32" s="51"/>
      <c r="E32" s="46"/>
      <c r="F32" s="82"/>
      <c r="G32" s="44"/>
      <c r="H32" s="48">
        <f>SUM(H33:H38)</f>
        <v>164.25</v>
      </c>
    </row>
    <row r="33" spans="3:12" x14ac:dyDescent="0.3">
      <c r="C33" s="61" t="str">
        <f>+C15</f>
        <v>kompost, briketi</v>
      </c>
      <c r="D33" s="51" t="str">
        <f>+D15</f>
        <v>vreča</v>
      </c>
      <c r="E33" s="62">
        <v>0</v>
      </c>
      <c r="F33" s="82"/>
      <c r="G33" s="44">
        <f>+'vnos-podatkov'!E18</f>
        <v>7.49</v>
      </c>
      <c r="H33" s="43">
        <v>0</v>
      </c>
      <c r="L33" s="10" t="s">
        <v>0</v>
      </c>
    </row>
    <row r="34" spans="3:12" x14ac:dyDescent="0.3">
      <c r="C34" s="61" t="s">
        <v>113</v>
      </c>
      <c r="D34" s="51" t="s">
        <v>103</v>
      </c>
      <c r="E34" s="62">
        <v>0</v>
      </c>
      <c r="F34" s="82"/>
      <c r="G34" s="63">
        <v>0</v>
      </c>
      <c r="H34" s="43">
        <f>+E34*G34</f>
        <v>0</v>
      </c>
    </row>
    <row r="35" spans="3:12" x14ac:dyDescent="0.3">
      <c r="C35" s="61" t="s">
        <v>112</v>
      </c>
      <c r="D35" s="51" t="s">
        <v>9</v>
      </c>
      <c r="E35" s="62">
        <v>0.5</v>
      </c>
      <c r="F35" s="82"/>
      <c r="G35" s="63">
        <v>28.5</v>
      </c>
      <c r="H35" s="43">
        <f>+E35*G35</f>
        <v>14.25</v>
      </c>
    </row>
    <row r="36" spans="3:12" x14ac:dyDescent="0.3">
      <c r="C36" s="61" t="s">
        <v>47</v>
      </c>
      <c r="D36" s="51" t="s">
        <v>42</v>
      </c>
      <c r="E36" s="52">
        <v>5</v>
      </c>
      <c r="F36" s="82"/>
      <c r="G36" s="44">
        <f>+'vnos-podatkov'!E20</f>
        <v>12</v>
      </c>
      <c r="H36" s="43">
        <f>+E36*G36</f>
        <v>60</v>
      </c>
    </row>
    <row r="37" spans="3:12" x14ac:dyDescent="0.3">
      <c r="C37" s="61" t="s">
        <v>33</v>
      </c>
      <c r="D37" s="51" t="s">
        <v>70</v>
      </c>
      <c r="E37" s="52">
        <f>+E10*0.03</f>
        <v>180</v>
      </c>
      <c r="F37" s="82"/>
      <c r="G37" s="44">
        <f>+'vnos-podatkov'!E17</f>
        <v>0.5</v>
      </c>
      <c r="H37" s="43">
        <f>+E37*G37</f>
        <v>90</v>
      </c>
    </row>
    <row r="38" spans="3:12" x14ac:dyDescent="0.3">
      <c r="C38" s="61" t="s">
        <v>55</v>
      </c>
      <c r="D38" s="51"/>
      <c r="E38" s="52"/>
      <c r="F38" s="82"/>
      <c r="G38" s="44"/>
      <c r="H38" s="64">
        <v>0</v>
      </c>
    </row>
    <row r="39" spans="3:12" x14ac:dyDescent="0.3">
      <c r="C39" s="158" t="s">
        <v>6</v>
      </c>
      <c r="D39" s="65"/>
      <c r="E39" s="39"/>
      <c r="F39" s="82"/>
      <c r="G39" s="66"/>
      <c r="H39" s="48">
        <f>+H40+H41</f>
        <v>200</v>
      </c>
    </row>
    <row r="40" spans="3:12" x14ac:dyDescent="0.3">
      <c r="C40" s="61" t="s">
        <v>51</v>
      </c>
      <c r="D40" s="51" t="s">
        <v>131</v>
      </c>
      <c r="E40" s="52">
        <v>8</v>
      </c>
      <c r="F40" s="82"/>
      <c r="G40" s="44">
        <f>+'vnos-podatkov'!C12</f>
        <v>25</v>
      </c>
      <c r="H40" s="43">
        <f>+E40*G40</f>
        <v>200</v>
      </c>
    </row>
    <row r="41" spans="3:12" x14ac:dyDescent="0.3">
      <c r="C41" s="61" t="s">
        <v>55</v>
      </c>
      <c r="D41" s="51" t="s">
        <v>131</v>
      </c>
      <c r="E41" s="52">
        <v>0</v>
      </c>
      <c r="F41" s="82"/>
      <c r="G41" s="44">
        <f>+'vnos-podatkov'!C12</f>
        <v>25</v>
      </c>
      <c r="H41" s="43">
        <v>0</v>
      </c>
    </row>
    <row r="42" spans="3:12" x14ac:dyDescent="0.3">
      <c r="C42" s="158" t="s">
        <v>8</v>
      </c>
      <c r="D42" s="51"/>
      <c r="E42" s="54"/>
      <c r="F42" s="82"/>
      <c r="G42" s="44"/>
      <c r="H42" s="48">
        <f>+H43+H44+H45+H46+H47+H48+H49</f>
        <v>525</v>
      </c>
    </row>
    <row r="43" spans="3:12" x14ac:dyDescent="0.3">
      <c r="C43" s="61" t="s">
        <v>71</v>
      </c>
      <c r="D43" s="51" t="s">
        <v>131</v>
      </c>
      <c r="E43" s="52">
        <v>5</v>
      </c>
      <c r="F43" s="82"/>
      <c r="G43" s="44">
        <f>+'vnos-podatkov'!C10</f>
        <v>9.5</v>
      </c>
      <c r="H43" s="43">
        <f t="shared" ref="H43:H48" si="2">+E43*G43</f>
        <v>47.5</v>
      </c>
    </row>
    <row r="44" spans="3:12" x14ac:dyDescent="0.3">
      <c r="C44" s="61" t="s">
        <v>10</v>
      </c>
      <c r="D44" s="51" t="s">
        <v>131</v>
      </c>
      <c r="E44" s="53">
        <v>6</v>
      </c>
      <c r="F44" s="82"/>
      <c r="G44" s="67">
        <f>+'vnos-podatkov'!C10</f>
        <v>9.5</v>
      </c>
      <c r="H44" s="43">
        <f t="shared" si="2"/>
        <v>57</v>
      </c>
    </row>
    <row r="45" spans="3:12" x14ac:dyDescent="0.3">
      <c r="C45" s="61" t="s">
        <v>53</v>
      </c>
      <c r="D45" s="51" t="s">
        <v>131</v>
      </c>
      <c r="E45" s="53">
        <v>3</v>
      </c>
      <c r="F45" s="82"/>
      <c r="G45" s="67">
        <f>+'vnos-podatkov'!C10</f>
        <v>9.5</v>
      </c>
      <c r="H45" s="43">
        <f t="shared" si="2"/>
        <v>28.5</v>
      </c>
    </row>
    <row r="46" spans="3:12" x14ac:dyDescent="0.3">
      <c r="C46" s="61" t="s">
        <v>11</v>
      </c>
      <c r="D46" s="51" t="s">
        <v>131</v>
      </c>
      <c r="E46" s="53">
        <v>2</v>
      </c>
      <c r="F46" s="82"/>
      <c r="G46" s="67">
        <f>+'vnos-podatkov'!C12</f>
        <v>25</v>
      </c>
      <c r="H46" s="43">
        <f t="shared" si="2"/>
        <v>50</v>
      </c>
    </row>
    <row r="47" spans="3:12" x14ac:dyDescent="0.3">
      <c r="C47" s="61" t="s">
        <v>52</v>
      </c>
      <c r="D47" s="51" t="s">
        <v>131</v>
      </c>
      <c r="E47" s="53">
        <v>6</v>
      </c>
      <c r="F47" s="82"/>
      <c r="G47" s="44">
        <f>+'vnos-podatkov'!C10</f>
        <v>9.5</v>
      </c>
      <c r="H47" s="43">
        <f t="shared" si="2"/>
        <v>57</v>
      </c>
    </row>
    <row r="48" spans="3:12" x14ac:dyDescent="0.3">
      <c r="C48" s="61" t="s">
        <v>124</v>
      </c>
      <c r="D48" s="51" t="s">
        <v>131</v>
      </c>
      <c r="E48" s="53">
        <v>30</v>
      </c>
      <c r="F48" s="82"/>
      <c r="G48" s="44">
        <f>+'vnos-podatkov'!C10</f>
        <v>9.5</v>
      </c>
      <c r="H48" s="43">
        <f t="shared" si="2"/>
        <v>285</v>
      </c>
    </row>
    <row r="49" spans="3:10" x14ac:dyDescent="0.3">
      <c r="C49" s="61" t="s">
        <v>55</v>
      </c>
      <c r="D49" s="51" t="s">
        <v>131</v>
      </c>
      <c r="E49" s="68">
        <v>0</v>
      </c>
      <c r="F49" s="82"/>
      <c r="G49" s="44">
        <f>+'vnos-podatkov'!C10</f>
        <v>9.5</v>
      </c>
      <c r="H49" s="43">
        <v>0</v>
      </c>
    </row>
    <row r="50" spans="3:10" x14ac:dyDescent="0.3">
      <c r="C50" s="158" t="s">
        <v>105</v>
      </c>
      <c r="D50" s="38" t="s">
        <v>132</v>
      </c>
      <c r="E50" s="69">
        <f>+'vnos-podatkov'!C28</f>
        <v>5</v>
      </c>
      <c r="F50" s="82"/>
      <c r="G50" s="44"/>
      <c r="H50" s="43">
        <f>+H29/E50</f>
        <v>720.09199999999998</v>
      </c>
    </row>
    <row r="51" spans="3:10" x14ac:dyDescent="0.3">
      <c r="C51" s="60" t="s">
        <v>133</v>
      </c>
      <c r="D51" s="65"/>
      <c r="E51" s="70"/>
      <c r="F51" s="82"/>
      <c r="G51" s="66"/>
      <c r="H51" s="48">
        <f>+H42+H39+H32+H50</f>
        <v>1609.3420000000001</v>
      </c>
    </row>
    <row r="52" spans="3:10" x14ac:dyDescent="0.3">
      <c r="C52" s="10"/>
      <c r="D52" s="28"/>
      <c r="E52" s="29"/>
      <c r="F52" s="9"/>
      <c r="G52" s="29"/>
      <c r="H52" s="29"/>
      <c r="J52" s="10" t="s">
        <v>0</v>
      </c>
    </row>
    <row r="53" spans="3:10" x14ac:dyDescent="0.3">
      <c r="C53" s="10"/>
      <c r="D53" s="28"/>
      <c r="E53" s="29"/>
      <c r="F53" s="9"/>
      <c r="G53" s="29"/>
      <c r="H53" s="29"/>
    </row>
    <row r="54" spans="3:10" x14ac:dyDescent="0.3">
      <c r="C54" s="10"/>
      <c r="D54" s="28"/>
      <c r="E54" s="29"/>
      <c r="F54" s="9"/>
      <c r="G54" s="29"/>
      <c r="H54" s="29"/>
    </row>
    <row r="55" spans="3:10" x14ac:dyDescent="0.3">
      <c r="C55" s="10"/>
      <c r="D55" s="9"/>
      <c r="E55" s="10"/>
      <c r="F55" s="10"/>
      <c r="G55" s="29"/>
      <c r="H55" s="29"/>
    </row>
    <row r="56" spans="3:10" x14ac:dyDescent="0.3">
      <c r="C56" s="10"/>
      <c r="D56" s="9"/>
      <c r="E56" s="10"/>
      <c r="F56" s="10"/>
      <c r="G56" s="29"/>
      <c r="H56" s="29"/>
    </row>
    <row r="57" spans="3:10" x14ac:dyDescent="0.3">
      <c r="C57" s="10"/>
      <c r="D57" s="9"/>
      <c r="E57" s="10"/>
      <c r="F57" s="10"/>
      <c r="G57" s="29"/>
      <c r="H57" s="29"/>
    </row>
    <row r="58" spans="3:10" x14ac:dyDescent="0.3">
      <c r="C58" s="10"/>
      <c r="D58" s="28"/>
      <c r="E58" s="29"/>
      <c r="F58" s="9"/>
      <c r="G58" s="29"/>
      <c r="H58" s="29"/>
    </row>
    <row r="59" spans="3:10" x14ac:dyDescent="0.3">
      <c r="C59" s="10"/>
      <c r="D59" s="28"/>
      <c r="E59" s="29"/>
      <c r="F59" s="9"/>
      <c r="G59" s="29"/>
      <c r="H59" s="29"/>
    </row>
    <row r="60" spans="3:10" x14ac:dyDescent="0.3">
      <c r="C60" s="30"/>
      <c r="D60" s="31"/>
      <c r="E60" s="32"/>
      <c r="F60" s="31"/>
      <c r="G60" s="29"/>
      <c r="H60" s="29"/>
    </row>
    <row r="61" spans="3:10" x14ac:dyDescent="0.3">
      <c r="C61" s="30"/>
      <c r="D61" s="31"/>
      <c r="E61" s="32"/>
      <c r="F61" s="31"/>
      <c r="G61" s="29"/>
      <c r="H61" s="29"/>
    </row>
    <row r="62" spans="3:10" x14ac:dyDescent="0.3">
      <c r="C62" s="30"/>
      <c r="D62" s="31"/>
      <c r="E62" s="32"/>
      <c r="F62" s="31"/>
      <c r="G62" s="29"/>
      <c r="H62" s="29"/>
    </row>
    <row r="63" spans="3:10" x14ac:dyDescent="0.3">
      <c r="C63" s="30"/>
      <c r="D63" s="33"/>
      <c r="E63" s="32"/>
      <c r="F63" s="31"/>
      <c r="G63" s="29"/>
      <c r="H63" s="29"/>
    </row>
    <row r="64" spans="3:10" x14ac:dyDescent="0.3">
      <c r="C64" s="30"/>
      <c r="D64" s="31"/>
      <c r="E64" s="32"/>
      <c r="F64" s="31"/>
      <c r="G64" s="29"/>
      <c r="H64" s="29"/>
    </row>
    <row r="65" spans="3:8" x14ac:dyDescent="0.3">
      <c r="C65" s="30"/>
      <c r="D65" s="31"/>
      <c r="E65" s="32"/>
      <c r="F65" s="31"/>
      <c r="G65" s="29"/>
      <c r="H65" s="29"/>
    </row>
    <row r="66" spans="3:8" x14ac:dyDescent="0.3">
      <c r="C66" s="30"/>
      <c r="D66" s="31"/>
      <c r="E66" s="32"/>
      <c r="F66" s="31"/>
      <c r="G66" s="29"/>
      <c r="H66" s="29"/>
    </row>
    <row r="67" spans="3:8" x14ac:dyDescent="0.3">
      <c r="C67" s="10"/>
      <c r="D67" s="28"/>
      <c r="E67" s="32"/>
      <c r="F67" s="31"/>
      <c r="G67" s="29"/>
      <c r="H67" s="29"/>
    </row>
    <row r="68" spans="3:8" x14ac:dyDescent="0.3">
      <c r="C68" s="10"/>
      <c r="D68" s="28"/>
      <c r="E68" s="32"/>
      <c r="F68" s="31"/>
      <c r="G68" s="29"/>
      <c r="H68" s="29"/>
    </row>
    <row r="69" spans="3:8" x14ac:dyDescent="0.3">
      <c r="C69" s="10"/>
      <c r="D69" s="28"/>
      <c r="E69" s="32"/>
      <c r="F69" s="31"/>
      <c r="G69" s="29"/>
      <c r="H69" s="29"/>
    </row>
    <row r="70" spans="3:8" x14ac:dyDescent="0.3">
      <c r="C70" s="10"/>
      <c r="D70" s="28"/>
      <c r="E70" s="32"/>
      <c r="F70" s="31"/>
      <c r="G70" s="29"/>
      <c r="H70" s="29"/>
    </row>
    <row r="71" spans="3:8" x14ac:dyDescent="0.3">
      <c r="C71" s="10"/>
      <c r="D71" s="28"/>
      <c r="E71" s="32"/>
      <c r="F71" s="31"/>
      <c r="G71" s="29"/>
      <c r="H71" s="29"/>
    </row>
    <row r="72" spans="3:8" x14ac:dyDescent="0.3">
      <c r="C72" s="10"/>
      <c r="D72" s="28"/>
      <c r="E72" s="32"/>
      <c r="F72" s="31"/>
      <c r="G72" s="29"/>
      <c r="H72" s="29"/>
    </row>
    <row r="73" spans="3:8" x14ac:dyDescent="0.3">
      <c r="C73" s="10"/>
      <c r="D73" s="28"/>
      <c r="E73" s="29"/>
      <c r="F73" s="9"/>
      <c r="G73" s="29"/>
      <c r="H73" s="29"/>
    </row>
    <row r="74" spans="3:8" x14ac:dyDescent="0.3">
      <c r="C74" s="10"/>
      <c r="D74" s="28"/>
      <c r="E74" s="29"/>
      <c r="F74" s="9"/>
      <c r="G74" s="29"/>
      <c r="H74" s="29"/>
    </row>
    <row r="75" spans="3:8" x14ac:dyDescent="0.3">
      <c r="C75" s="10"/>
      <c r="D75" s="28"/>
      <c r="E75" s="29"/>
      <c r="F75" s="9"/>
      <c r="G75" s="29"/>
      <c r="H75" s="29"/>
    </row>
    <row r="76" spans="3:8" x14ac:dyDescent="0.3">
      <c r="C76" s="10"/>
      <c r="D76" s="28"/>
      <c r="E76" s="29"/>
      <c r="F76" s="9"/>
      <c r="G76" s="29"/>
      <c r="H76" s="29"/>
    </row>
    <row r="77" spans="3:8" x14ac:dyDescent="0.3">
      <c r="C77" s="10"/>
      <c r="D77" s="28"/>
      <c r="E77" s="29"/>
      <c r="F77" s="9"/>
      <c r="G77" s="29"/>
      <c r="H77" s="29"/>
    </row>
    <row r="78" spans="3:8" x14ac:dyDescent="0.3">
      <c r="C78" s="10"/>
      <c r="D78" s="28"/>
      <c r="E78" s="29"/>
      <c r="F78" s="9"/>
      <c r="G78" s="29"/>
      <c r="H78" s="29"/>
    </row>
    <row r="79" spans="3:8" x14ac:dyDescent="0.3">
      <c r="C79" s="10"/>
      <c r="D79" s="28"/>
      <c r="E79" s="29"/>
      <c r="F79" s="9"/>
      <c r="G79" s="29"/>
      <c r="H79" s="29"/>
    </row>
    <row r="80" spans="3:8" x14ac:dyDescent="0.3">
      <c r="C80" s="10"/>
      <c r="D80" s="28"/>
      <c r="E80" s="29"/>
      <c r="F80" s="9"/>
      <c r="G80" s="29"/>
      <c r="H80" s="29"/>
    </row>
    <row r="81" spans="3:8" x14ac:dyDescent="0.3">
      <c r="C81" s="10"/>
      <c r="D81" s="28"/>
      <c r="E81" s="29"/>
      <c r="F81" s="9"/>
      <c r="G81" s="29"/>
      <c r="H81" s="29"/>
    </row>
    <row r="82" spans="3:8" x14ac:dyDescent="0.3">
      <c r="C82" s="10"/>
      <c r="D82" s="28"/>
      <c r="E82" s="29"/>
      <c r="F82" s="9"/>
      <c r="G82" s="29"/>
      <c r="H82" s="29"/>
    </row>
    <row r="83" spans="3:8" x14ac:dyDescent="0.3">
      <c r="C83" s="10"/>
      <c r="D83" s="28"/>
      <c r="E83" s="29"/>
      <c r="F83" s="9"/>
      <c r="G83" s="29"/>
      <c r="H83" s="29"/>
    </row>
    <row r="84" spans="3:8" x14ac:dyDescent="0.3">
      <c r="C84" s="10"/>
      <c r="D84" s="28"/>
      <c r="E84" s="29"/>
      <c r="F84" s="9"/>
      <c r="G84" s="29"/>
      <c r="H84" s="29"/>
    </row>
    <row r="85" spans="3:8" x14ac:dyDescent="0.3">
      <c r="C85" s="10"/>
      <c r="D85" s="28"/>
      <c r="E85" s="29"/>
      <c r="F85" s="9"/>
      <c r="G85" s="29"/>
      <c r="H85" s="29"/>
    </row>
    <row r="86" spans="3:8" x14ac:dyDescent="0.3">
      <c r="C86" s="10"/>
      <c r="D86" s="28"/>
      <c r="E86" s="29"/>
      <c r="F86" s="9"/>
      <c r="G86" s="29"/>
      <c r="H86" s="29"/>
    </row>
    <row r="87" spans="3:8" x14ac:dyDescent="0.3">
      <c r="C87" s="10"/>
      <c r="D87" s="28"/>
      <c r="E87" s="29"/>
      <c r="F87" s="9"/>
      <c r="G87" s="29"/>
      <c r="H87" s="29"/>
    </row>
    <row r="88" spans="3:8" x14ac:dyDescent="0.3">
      <c r="C88" s="10"/>
      <c r="D88" s="28"/>
      <c r="E88" s="29"/>
      <c r="F88" s="9"/>
      <c r="G88" s="29"/>
      <c r="H88" s="29"/>
    </row>
    <row r="89" spans="3:8" x14ac:dyDescent="0.3">
      <c r="C89" s="10"/>
      <c r="D89" s="28"/>
      <c r="E89" s="29"/>
      <c r="F89" s="9"/>
      <c r="G89" s="29"/>
      <c r="H89" s="29"/>
    </row>
    <row r="90" spans="3:8" x14ac:dyDescent="0.3">
      <c r="C90" s="10"/>
      <c r="D90" s="28"/>
      <c r="E90" s="29"/>
      <c r="F90" s="9"/>
      <c r="G90" s="29"/>
      <c r="H90" s="29"/>
    </row>
    <row r="91" spans="3:8" x14ac:dyDescent="0.3">
      <c r="C91" s="10"/>
      <c r="D91" s="28"/>
      <c r="E91" s="29"/>
      <c r="F91" s="9"/>
      <c r="G91" s="29"/>
      <c r="H91" s="29"/>
    </row>
    <row r="92" spans="3:8" x14ac:dyDescent="0.3">
      <c r="C92" s="10"/>
      <c r="D92" s="28"/>
      <c r="E92" s="29"/>
      <c r="F92" s="9"/>
      <c r="G92" s="29"/>
      <c r="H92" s="29"/>
    </row>
    <row r="93" spans="3:8" x14ac:dyDescent="0.3">
      <c r="C93" s="10"/>
      <c r="D93" s="28"/>
      <c r="E93" s="29"/>
      <c r="F93" s="9"/>
      <c r="G93" s="29"/>
      <c r="H93" s="29"/>
    </row>
    <row r="94" spans="3:8" x14ac:dyDescent="0.3">
      <c r="C94" s="10"/>
      <c r="D94" s="28"/>
      <c r="E94" s="29"/>
      <c r="F94" s="9"/>
      <c r="G94" s="29"/>
      <c r="H94" s="29"/>
    </row>
    <row r="95" spans="3:8" x14ac:dyDescent="0.3">
      <c r="C95" s="10"/>
      <c r="D95" s="28"/>
      <c r="E95" s="29"/>
      <c r="F95" s="9"/>
      <c r="G95" s="29"/>
      <c r="H95" s="29"/>
    </row>
    <row r="96" spans="3:8" x14ac:dyDescent="0.3">
      <c r="C96" s="10"/>
      <c r="D96" s="28"/>
      <c r="E96" s="29"/>
      <c r="F96" s="9"/>
      <c r="G96" s="29"/>
      <c r="H96" s="29"/>
    </row>
    <row r="97" spans="3:8" x14ac:dyDescent="0.3">
      <c r="C97" s="10"/>
      <c r="D97" s="28"/>
      <c r="E97" s="29"/>
      <c r="F97" s="9"/>
      <c r="G97" s="29"/>
      <c r="H97" s="29"/>
    </row>
    <row r="98" spans="3:8" x14ac:dyDescent="0.3">
      <c r="C98" s="10"/>
      <c r="D98" s="28"/>
      <c r="E98" s="29"/>
      <c r="F98" s="9"/>
      <c r="G98" s="29"/>
      <c r="H98" s="29"/>
    </row>
    <row r="99" spans="3:8" x14ac:dyDescent="0.3">
      <c r="C99" s="10"/>
      <c r="D99" s="28"/>
      <c r="E99" s="29"/>
      <c r="F99" s="9"/>
      <c r="G99" s="29"/>
      <c r="H99" s="29"/>
    </row>
    <row r="100" spans="3:8" x14ac:dyDescent="0.3">
      <c r="C100" s="10"/>
      <c r="D100" s="28"/>
      <c r="E100" s="29"/>
      <c r="F100" s="9"/>
      <c r="G100" s="29"/>
      <c r="H100" s="29"/>
    </row>
    <row r="101" spans="3:8" x14ac:dyDescent="0.3">
      <c r="C101" s="10"/>
      <c r="D101" s="28"/>
      <c r="E101" s="29"/>
      <c r="F101" s="9"/>
      <c r="G101" s="29"/>
      <c r="H101" s="29"/>
    </row>
    <row r="102" spans="3:8" x14ac:dyDescent="0.3">
      <c r="C102" s="10"/>
      <c r="D102" s="28"/>
      <c r="E102" s="29"/>
      <c r="F102" s="9"/>
      <c r="G102" s="29"/>
      <c r="H102" s="29"/>
    </row>
    <row r="103" spans="3:8" x14ac:dyDescent="0.3">
      <c r="C103" s="10"/>
      <c r="D103" s="28"/>
      <c r="E103" s="29"/>
      <c r="F103" s="9"/>
      <c r="G103" s="29"/>
      <c r="H103" s="29"/>
    </row>
    <row r="104" spans="3:8" x14ac:dyDescent="0.3">
      <c r="C104" s="10"/>
      <c r="D104" s="28"/>
      <c r="E104" s="29"/>
      <c r="F104" s="9"/>
      <c r="G104" s="29"/>
      <c r="H104" s="29"/>
    </row>
    <row r="105" spans="3:8" x14ac:dyDescent="0.3">
      <c r="C105" s="10"/>
      <c r="D105" s="28"/>
      <c r="E105" s="29"/>
      <c r="F105" s="9"/>
      <c r="G105" s="29"/>
      <c r="H105" s="29"/>
    </row>
    <row r="106" spans="3:8" x14ac:dyDescent="0.3">
      <c r="C106" s="10"/>
      <c r="D106" s="28"/>
      <c r="E106" s="29"/>
      <c r="F106" s="9"/>
      <c r="G106" s="29"/>
      <c r="H106" s="29"/>
    </row>
    <row r="107" spans="3:8" x14ac:dyDescent="0.3">
      <c r="C107" s="10"/>
      <c r="D107" s="28"/>
      <c r="E107" s="29"/>
      <c r="F107" s="9"/>
      <c r="G107" s="29"/>
      <c r="H107" s="29"/>
    </row>
    <row r="108" spans="3:8" x14ac:dyDescent="0.3">
      <c r="C108" s="10"/>
      <c r="D108" s="28"/>
      <c r="E108" s="29"/>
      <c r="F108" s="9"/>
      <c r="G108" s="29"/>
      <c r="H108" s="29"/>
    </row>
    <row r="109" spans="3:8" x14ac:dyDescent="0.3">
      <c r="C109" s="10"/>
      <c r="D109" s="28"/>
      <c r="E109" s="29"/>
      <c r="F109" s="9"/>
      <c r="G109" s="29"/>
      <c r="H109" s="29"/>
    </row>
    <row r="110" spans="3:8" x14ac:dyDescent="0.3">
      <c r="C110" s="10"/>
      <c r="D110" s="28"/>
      <c r="E110" s="29"/>
      <c r="F110" s="9"/>
      <c r="G110" s="29"/>
      <c r="H110" s="29"/>
    </row>
    <row r="111" spans="3:8" x14ac:dyDescent="0.3">
      <c r="C111" s="10"/>
      <c r="D111" s="28"/>
      <c r="E111" s="29"/>
      <c r="F111" s="9"/>
      <c r="G111" s="29"/>
      <c r="H111" s="29"/>
    </row>
    <row r="112" spans="3:8" x14ac:dyDescent="0.3">
      <c r="C112" s="10"/>
      <c r="D112" s="28"/>
      <c r="E112" s="29"/>
      <c r="F112" s="9"/>
      <c r="G112" s="29"/>
      <c r="H112" s="29"/>
    </row>
    <row r="113" spans="3:8" x14ac:dyDescent="0.3">
      <c r="C113" s="10"/>
      <c r="D113" s="28"/>
      <c r="E113" s="29"/>
      <c r="F113" s="9"/>
      <c r="G113" s="29"/>
      <c r="H113" s="29"/>
    </row>
    <row r="114" spans="3:8" x14ac:dyDescent="0.3">
      <c r="C114" s="10"/>
      <c r="D114" s="28"/>
      <c r="E114" s="29"/>
      <c r="F114" s="9"/>
      <c r="G114" s="29"/>
      <c r="H114" s="29"/>
    </row>
    <row r="115" spans="3:8" x14ac:dyDescent="0.3">
      <c r="C115" s="10"/>
      <c r="D115" s="28"/>
      <c r="E115" s="29"/>
      <c r="F115" s="9"/>
      <c r="G115" s="29"/>
      <c r="H115" s="29"/>
    </row>
    <row r="116" spans="3:8" x14ac:dyDescent="0.3">
      <c r="C116" s="10"/>
      <c r="D116" s="28"/>
      <c r="E116" s="29"/>
      <c r="F116" s="9"/>
      <c r="G116" s="29"/>
      <c r="H116" s="29"/>
    </row>
    <row r="117" spans="3:8" x14ac:dyDescent="0.3">
      <c r="C117" s="10"/>
      <c r="D117" s="28"/>
      <c r="E117" s="29"/>
      <c r="F117" s="9"/>
      <c r="G117" s="29"/>
      <c r="H117" s="29"/>
    </row>
    <row r="118" spans="3:8" x14ac:dyDescent="0.3">
      <c r="C118" s="10"/>
      <c r="D118" s="28"/>
      <c r="E118" s="29"/>
      <c r="F118" s="9"/>
      <c r="G118" s="29"/>
      <c r="H118" s="29"/>
    </row>
    <row r="119" spans="3:8" x14ac:dyDescent="0.3">
      <c r="C119" s="10"/>
      <c r="D119" s="28"/>
      <c r="E119" s="29"/>
      <c r="F119" s="9"/>
      <c r="G119" s="29"/>
      <c r="H119" s="29"/>
    </row>
    <row r="120" spans="3:8" x14ac:dyDescent="0.3">
      <c r="C120" s="10"/>
      <c r="D120" s="28"/>
      <c r="E120" s="29"/>
      <c r="F120" s="9"/>
      <c r="G120" s="29"/>
      <c r="H120" s="29"/>
    </row>
    <row r="121" spans="3:8" x14ac:dyDescent="0.3">
      <c r="C121" s="10"/>
      <c r="D121" s="28"/>
      <c r="E121" s="29"/>
      <c r="F121" s="9"/>
      <c r="G121" s="29"/>
      <c r="H121" s="29"/>
    </row>
    <row r="122" spans="3:8" x14ac:dyDescent="0.3">
      <c r="C122" s="10"/>
      <c r="D122" s="28"/>
      <c r="E122" s="29"/>
      <c r="F122" s="9"/>
      <c r="G122" s="29"/>
      <c r="H122" s="29"/>
    </row>
    <row r="123" spans="3:8" x14ac:dyDescent="0.3">
      <c r="C123" s="10"/>
      <c r="D123" s="28"/>
      <c r="E123" s="29"/>
      <c r="F123" s="9"/>
      <c r="G123" s="29"/>
      <c r="H123" s="29"/>
    </row>
    <row r="124" spans="3:8" x14ac:dyDescent="0.3">
      <c r="C124" s="10"/>
      <c r="D124" s="28"/>
      <c r="E124" s="29"/>
      <c r="F124" s="9"/>
      <c r="G124" s="29"/>
      <c r="H124" s="29"/>
    </row>
    <row r="125" spans="3:8" x14ac:dyDescent="0.3">
      <c r="C125" s="10"/>
      <c r="D125" s="28"/>
      <c r="E125" s="29"/>
      <c r="F125" s="9"/>
      <c r="G125" s="29"/>
      <c r="H125" s="29"/>
    </row>
    <row r="126" spans="3:8" x14ac:dyDescent="0.3">
      <c r="C126" s="10"/>
      <c r="D126" s="28"/>
      <c r="E126" s="29"/>
      <c r="F126" s="9"/>
      <c r="G126" s="29"/>
      <c r="H126" s="29"/>
    </row>
    <row r="127" spans="3:8" x14ac:dyDescent="0.3">
      <c r="C127" s="10"/>
      <c r="D127" s="28"/>
      <c r="E127" s="29"/>
      <c r="F127" s="9"/>
      <c r="G127" s="29"/>
      <c r="H127" s="29"/>
    </row>
    <row r="128" spans="3:8" x14ac:dyDescent="0.3">
      <c r="C128" s="10"/>
      <c r="D128" s="28"/>
      <c r="E128" s="29"/>
      <c r="F128" s="9"/>
      <c r="G128" s="29"/>
      <c r="H128" s="29"/>
    </row>
    <row r="129" spans="3:8" x14ac:dyDescent="0.3">
      <c r="C129" s="10"/>
      <c r="D129" s="28"/>
      <c r="E129" s="29"/>
      <c r="F129" s="9"/>
      <c r="G129" s="29"/>
      <c r="H129" s="29"/>
    </row>
    <row r="130" spans="3:8" x14ac:dyDescent="0.3">
      <c r="C130" s="10"/>
      <c r="D130" s="28"/>
      <c r="E130" s="29"/>
      <c r="F130" s="9"/>
      <c r="G130" s="29"/>
      <c r="H130" s="29"/>
    </row>
    <row r="131" spans="3:8" x14ac:dyDescent="0.3">
      <c r="C131" s="10"/>
      <c r="D131" s="28"/>
      <c r="E131" s="29"/>
      <c r="F131" s="9"/>
      <c r="G131" s="29"/>
      <c r="H131" s="29"/>
    </row>
    <row r="132" spans="3:8" x14ac:dyDescent="0.3">
      <c r="C132" s="10"/>
      <c r="D132" s="28"/>
      <c r="E132" s="29"/>
      <c r="F132" s="9"/>
      <c r="G132" s="29"/>
      <c r="H132" s="29"/>
    </row>
    <row r="133" spans="3:8" x14ac:dyDescent="0.3">
      <c r="C133" s="10"/>
      <c r="D133" s="28"/>
      <c r="E133" s="29"/>
      <c r="F133" s="9"/>
      <c r="G133" s="29"/>
      <c r="H133" s="29"/>
    </row>
    <row r="134" spans="3:8" x14ac:dyDescent="0.3">
      <c r="C134" s="10"/>
      <c r="D134" s="28"/>
      <c r="E134" s="29"/>
      <c r="F134" s="9"/>
      <c r="G134" s="29"/>
      <c r="H134" s="29"/>
    </row>
    <row r="135" spans="3:8" x14ac:dyDescent="0.3">
      <c r="C135" s="10"/>
      <c r="D135" s="28"/>
      <c r="E135" s="29"/>
      <c r="F135" s="9"/>
      <c r="G135" s="29"/>
      <c r="H135" s="29"/>
    </row>
    <row r="136" spans="3:8" x14ac:dyDescent="0.3">
      <c r="C136" s="10"/>
      <c r="D136" s="28"/>
      <c r="E136" s="29"/>
      <c r="F136" s="9"/>
      <c r="G136" s="29"/>
      <c r="H136" s="29"/>
    </row>
    <row r="137" spans="3:8" x14ac:dyDescent="0.3">
      <c r="C137" s="10"/>
      <c r="D137" s="28"/>
      <c r="E137" s="29"/>
      <c r="F137" s="9"/>
      <c r="G137" s="29"/>
      <c r="H137" s="29"/>
    </row>
    <row r="138" spans="3:8" x14ac:dyDescent="0.3">
      <c r="C138" s="10"/>
      <c r="D138" s="28"/>
      <c r="E138" s="29"/>
      <c r="F138" s="9"/>
      <c r="G138" s="29"/>
      <c r="H138" s="29"/>
    </row>
    <row r="139" spans="3:8" x14ac:dyDescent="0.3">
      <c r="C139" s="10"/>
      <c r="D139" s="28"/>
      <c r="E139" s="29"/>
      <c r="F139" s="9"/>
      <c r="G139" s="29"/>
      <c r="H139" s="29"/>
    </row>
    <row r="140" spans="3:8" x14ac:dyDescent="0.3">
      <c r="C140" s="10"/>
      <c r="D140" s="28"/>
      <c r="E140" s="29"/>
      <c r="F140" s="9"/>
      <c r="G140" s="29"/>
      <c r="H140" s="29"/>
    </row>
    <row r="141" spans="3:8" x14ac:dyDescent="0.3">
      <c r="C141" s="10"/>
      <c r="D141" s="28"/>
      <c r="E141" s="29"/>
      <c r="F141" s="9"/>
      <c r="G141" s="29"/>
      <c r="H141" s="29"/>
    </row>
    <row r="142" spans="3:8" x14ac:dyDescent="0.3">
      <c r="C142" s="10"/>
      <c r="D142" s="28"/>
      <c r="E142" s="29"/>
      <c r="F142" s="9"/>
      <c r="G142" s="29"/>
      <c r="H142" s="29"/>
    </row>
    <row r="143" spans="3:8" x14ac:dyDescent="0.3">
      <c r="C143" s="10"/>
      <c r="D143" s="28"/>
      <c r="E143" s="29"/>
      <c r="F143" s="9"/>
      <c r="G143" s="29"/>
      <c r="H143" s="29"/>
    </row>
    <row r="144" spans="3:8" x14ac:dyDescent="0.3">
      <c r="C144" s="10"/>
      <c r="D144" s="28"/>
      <c r="E144" s="29"/>
      <c r="F144" s="9"/>
      <c r="G144" s="29"/>
      <c r="H144" s="29"/>
    </row>
    <row r="145" spans="3:8" x14ac:dyDescent="0.3">
      <c r="C145" s="10"/>
      <c r="D145" s="28"/>
      <c r="E145" s="29"/>
      <c r="F145" s="9"/>
      <c r="G145" s="29"/>
      <c r="H145" s="29"/>
    </row>
    <row r="146" spans="3:8" x14ac:dyDescent="0.3">
      <c r="C146" s="10"/>
      <c r="D146" s="28"/>
      <c r="E146" s="29"/>
      <c r="F146" s="9"/>
      <c r="G146" s="29"/>
      <c r="H146" s="29"/>
    </row>
    <row r="147" spans="3:8" x14ac:dyDescent="0.3">
      <c r="C147" s="10"/>
      <c r="D147" s="28"/>
      <c r="E147" s="29"/>
      <c r="F147" s="9"/>
      <c r="G147" s="29"/>
      <c r="H147" s="29"/>
    </row>
    <row r="148" spans="3:8" x14ac:dyDescent="0.3">
      <c r="C148" s="10"/>
      <c r="D148" s="28"/>
      <c r="E148" s="29"/>
      <c r="F148" s="9"/>
      <c r="G148" s="29"/>
      <c r="H148" s="29"/>
    </row>
    <row r="149" spans="3:8" x14ac:dyDescent="0.3">
      <c r="C149" s="10"/>
      <c r="D149" s="28"/>
      <c r="E149" s="29"/>
      <c r="F149" s="9"/>
      <c r="G149" s="29"/>
      <c r="H149" s="29"/>
    </row>
    <row r="150" spans="3:8" x14ac:dyDescent="0.3">
      <c r="C150" s="10"/>
      <c r="D150" s="28"/>
      <c r="E150" s="29"/>
      <c r="F150" s="9"/>
      <c r="G150" s="29"/>
      <c r="H150" s="29"/>
    </row>
    <row r="151" spans="3:8" x14ac:dyDescent="0.3">
      <c r="C151" s="10"/>
      <c r="D151" s="28"/>
      <c r="E151" s="29"/>
      <c r="F151" s="9"/>
      <c r="G151" s="29"/>
      <c r="H151" s="29"/>
    </row>
    <row r="152" spans="3:8" x14ac:dyDescent="0.3">
      <c r="C152" s="10"/>
      <c r="D152" s="28"/>
      <c r="E152" s="29"/>
      <c r="F152" s="9"/>
      <c r="G152" s="29"/>
      <c r="H152" s="29"/>
    </row>
    <row r="153" spans="3:8" x14ac:dyDescent="0.3">
      <c r="C153" s="10"/>
      <c r="D153" s="28"/>
      <c r="E153" s="29"/>
      <c r="F153" s="9"/>
      <c r="G153" s="29"/>
      <c r="H153" s="29"/>
    </row>
    <row r="154" spans="3:8" x14ac:dyDescent="0.3">
      <c r="C154" s="10"/>
      <c r="D154" s="28"/>
      <c r="E154" s="29"/>
      <c r="F154" s="9"/>
      <c r="G154" s="29"/>
      <c r="H154" s="29"/>
    </row>
    <row r="155" spans="3:8" x14ac:dyDescent="0.3">
      <c r="C155" s="10"/>
      <c r="D155" s="28"/>
      <c r="E155" s="29"/>
      <c r="F155" s="9"/>
      <c r="G155" s="29"/>
      <c r="H155" s="29"/>
    </row>
    <row r="156" spans="3:8" x14ac:dyDescent="0.3">
      <c r="C156" s="10"/>
      <c r="D156" s="28"/>
      <c r="E156" s="29"/>
      <c r="F156" s="9"/>
      <c r="G156" s="29"/>
      <c r="H156" s="29"/>
    </row>
    <row r="157" spans="3:8" x14ac:dyDescent="0.3">
      <c r="C157" s="10"/>
      <c r="D157" s="28"/>
      <c r="E157" s="29"/>
      <c r="F157" s="9"/>
      <c r="G157" s="29"/>
      <c r="H157" s="29"/>
    </row>
    <row r="158" spans="3:8" x14ac:dyDescent="0.3">
      <c r="C158" s="10"/>
      <c r="D158" s="28"/>
      <c r="E158" s="29"/>
      <c r="F158" s="9"/>
      <c r="G158" s="29"/>
      <c r="H158" s="29"/>
    </row>
    <row r="159" spans="3:8" x14ac:dyDescent="0.3">
      <c r="C159" s="10"/>
      <c r="D159" s="28"/>
      <c r="E159" s="29"/>
      <c r="F159" s="9"/>
      <c r="G159" s="29"/>
      <c r="H159" s="29"/>
    </row>
    <row r="160" spans="3:8" x14ac:dyDescent="0.3">
      <c r="C160" s="10"/>
      <c r="D160" s="28"/>
      <c r="E160" s="29"/>
      <c r="F160" s="9"/>
      <c r="G160" s="29"/>
      <c r="H160" s="29"/>
    </row>
    <row r="161" spans="3:8" x14ac:dyDescent="0.3">
      <c r="C161" s="10"/>
      <c r="D161" s="28"/>
      <c r="E161" s="29"/>
      <c r="F161" s="9"/>
      <c r="G161" s="29"/>
      <c r="H161" s="29"/>
    </row>
    <row r="162" spans="3:8" x14ac:dyDescent="0.3">
      <c r="C162" s="10"/>
      <c r="D162" s="28"/>
      <c r="E162" s="29"/>
      <c r="F162" s="9"/>
      <c r="G162" s="29"/>
      <c r="H162" s="29"/>
    </row>
    <row r="163" spans="3:8" x14ac:dyDescent="0.3">
      <c r="C163" s="10"/>
      <c r="D163" s="28"/>
      <c r="E163" s="29"/>
      <c r="F163" s="9"/>
      <c r="G163" s="29"/>
      <c r="H163" s="29"/>
    </row>
    <row r="164" spans="3:8" x14ac:dyDescent="0.3">
      <c r="C164" s="10"/>
      <c r="D164" s="28"/>
      <c r="E164" s="29"/>
      <c r="F164" s="9"/>
      <c r="G164" s="29"/>
      <c r="H164" s="29"/>
    </row>
    <row r="165" spans="3:8" x14ac:dyDescent="0.3">
      <c r="C165" s="10"/>
      <c r="D165" s="28"/>
      <c r="E165" s="29"/>
      <c r="F165" s="9"/>
      <c r="G165" s="29"/>
      <c r="H165" s="29"/>
    </row>
    <row r="166" spans="3:8" x14ac:dyDescent="0.3">
      <c r="C166" s="10"/>
      <c r="D166" s="28"/>
      <c r="E166" s="29"/>
      <c r="F166" s="9"/>
      <c r="G166" s="29"/>
      <c r="H166" s="29"/>
    </row>
    <row r="167" spans="3:8" x14ac:dyDescent="0.3">
      <c r="C167" s="10"/>
      <c r="D167" s="28"/>
      <c r="E167" s="29"/>
      <c r="F167" s="9"/>
      <c r="G167" s="29"/>
      <c r="H167" s="29"/>
    </row>
    <row r="168" spans="3:8" x14ac:dyDescent="0.3">
      <c r="C168" s="10"/>
      <c r="D168" s="28"/>
      <c r="E168" s="29"/>
      <c r="F168" s="9"/>
      <c r="G168" s="29"/>
      <c r="H168" s="29"/>
    </row>
    <row r="169" spans="3:8" x14ac:dyDescent="0.3">
      <c r="C169" s="10"/>
      <c r="D169" s="28"/>
      <c r="E169" s="29"/>
      <c r="F169" s="9"/>
      <c r="G169" s="29"/>
      <c r="H169" s="29"/>
    </row>
    <row r="170" spans="3:8" x14ac:dyDescent="0.3">
      <c r="C170" s="10"/>
      <c r="D170" s="28"/>
      <c r="E170" s="29"/>
      <c r="F170" s="9"/>
      <c r="G170" s="29"/>
      <c r="H170" s="29"/>
    </row>
    <row r="171" spans="3:8" x14ac:dyDescent="0.3">
      <c r="C171" s="10"/>
      <c r="D171" s="28"/>
      <c r="E171" s="29"/>
      <c r="F171" s="9"/>
      <c r="G171" s="29"/>
      <c r="H171" s="29"/>
    </row>
    <row r="172" spans="3:8" x14ac:dyDescent="0.3">
      <c r="C172" s="10"/>
      <c r="D172" s="28"/>
      <c r="E172" s="29"/>
      <c r="F172" s="9"/>
      <c r="G172" s="29"/>
      <c r="H172" s="29"/>
    </row>
    <row r="173" spans="3:8" x14ac:dyDescent="0.3">
      <c r="C173" s="10"/>
      <c r="D173" s="28"/>
      <c r="E173" s="29"/>
      <c r="F173" s="9"/>
      <c r="G173" s="29"/>
      <c r="H173" s="29"/>
    </row>
    <row r="174" spans="3:8" x14ac:dyDescent="0.3">
      <c r="C174" s="10"/>
      <c r="D174" s="28"/>
      <c r="E174" s="29"/>
      <c r="F174" s="9"/>
      <c r="G174" s="29"/>
      <c r="H174" s="29"/>
    </row>
    <row r="175" spans="3:8" x14ac:dyDescent="0.3">
      <c r="C175" s="10"/>
      <c r="D175" s="28"/>
      <c r="E175" s="29"/>
      <c r="F175" s="9"/>
      <c r="G175" s="29"/>
      <c r="H175" s="29"/>
    </row>
    <row r="176" spans="3:8" x14ac:dyDescent="0.3">
      <c r="C176" s="10"/>
      <c r="D176" s="28"/>
      <c r="E176" s="29"/>
      <c r="F176" s="9"/>
      <c r="G176" s="29"/>
      <c r="H176" s="29"/>
    </row>
    <row r="177" spans="3:8" x14ac:dyDescent="0.3">
      <c r="C177" s="10"/>
      <c r="D177" s="28"/>
      <c r="E177" s="29"/>
      <c r="F177" s="9"/>
      <c r="G177" s="29"/>
      <c r="H177" s="29"/>
    </row>
    <row r="178" spans="3:8" x14ac:dyDescent="0.3">
      <c r="C178" s="10"/>
      <c r="D178" s="28"/>
      <c r="E178" s="29"/>
      <c r="F178" s="9"/>
      <c r="G178" s="29"/>
      <c r="H178" s="29"/>
    </row>
    <row r="179" spans="3:8" x14ac:dyDescent="0.3">
      <c r="C179" s="10"/>
      <c r="D179" s="28"/>
      <c r="E179" s="29"/>
      <c r="F179" s="9"/>
      <c r="G179" s="29"/>
      <c r="H179" s="29"/>
    </row>
    <row r="180" spans="3:8" x14ac:dyDescent="0.3">
      <c r="C180" s="10"/>
      <c r="D180" s="28"/>
      <c r="E180" s="29"/>
      <c r="F180" s="9"/>
      <c r="G180" s="29"/>
      <c r="H180" s="29"/>
    </row>
    <row r="181" spans="3:8" x14ac:dyDescent="0.3">
      <c r="C181" s="10"/>
      <c r="D181" s="28"/>
      <c r="E181" s="29"/>
      <c r="F181" s="9"/>
      <c r="G181" s="29"/>
      <c r="H181" s="29"/>
    </row>
    <row r="182" spans="3:8" x14ac:dyDescent="0.3">
      <c r="C182" s="10"/>
      <c r="D182" s="28"/>
      <c r="E182" s="29"/>
      <c r="F182" s="9"/>
      <c r="G182" s="29"/>
      <c r="H182" s="29"/>
    </row>
    <row r="183" spans="3:8" x14ac:dyDescent="0.3">
      <c r="C183" s="10"/>
      <c r="D183" s="28"/>
      <c r="E183" s="29"/>
      <c r="F183" s="9"/>
      <c r="G183" s="29"/>
      <c r="H183" s="29"/>
    </row>
    <row r="184" spans="3:8" x14ac:dyDescent="0.3">
      <c r="C184" s="10"/>
      <c r="D184" s="28"/>
      <c r="E184" s="29"/>
      <c r="F184" s="9"/>
      <c r="G184" s="29"/>
      <c r="H184" s="29"/>
    </row>
    <row r="185" spans="3:8" x14ac:dyDescent="0.3">
      <c r="C185" s="10"/>
      <c r="D185" s="28"/>
      <c r="E185" s="29"/>
      <c r="F185" s="9"/>
      <c r="G185" s="29"/>
      <c r="H185" s="29"/>
    </row>
    <row r="186" spans="3:8" x14ac:dyDescent="0.3">
      <c r="C186" s="10"/>
      <c r="D186" s="28"/>
      <c r="E186" s="29"/>
      <c r="F186" s="9"/>
      <c r="G186" s="29"/>
      <c r="H186" s="29"/>
    </row>
    <row r="187" spans="3:8" x14ac:dyDescent="0.3">
      <c r="C187" s="10"/>
      <c r="D187" s="28"/>
      <c r="E187" s="29"/>
      <c r="F187" s="9"/>
      <c r="G187" s="29"/>
      <c r="H187" s="29"/>
    </row>
    <row r="188" spans="3:8" x14ac:dyDescent="0.3">
      <c r="C188" s="10"/>
      <c r="D188" s="28"/>
      <c r="E188" s="29"/>
      <c r="F188" s="9"/>
      <c r="G188" s="29"/>
      <c r="H188" s="29"/>
    </row>
    <row r="189" spans="3:8" x14ac:dyDescent="0.3">
      <c r="C189" s="10"/>
      <c r="D189" s="28"/>
      <c r="E189" s="29"/>
      <c r="F189" s="9"/>
      <c r="G189" s="29"/>
      <c r="H189" s="29"/>
    </row>
    <row r="190" spans="3:8" x14ac:dyDescent="0.3">
      <c r="C190" s="10"/>
      <c r="D190" s="28"/>
      <c r="E190" s="29"/>
      <c r="F190" s="9"/>
      <c r="G190" s="29"/>
      <c r="H190" s="29"/>
    </row>
    <row r="191" spans="3:8" x14ac:dyDescent="0.3">
      <c r="C191" s="10"/>
      <c r="D191" s="28"/>
      <c r="E191" s="29"/>
      <c r="F191" s="9"/>
      <c r="G191" s="29"/>
      <c r="H191" s="29"/>
    </row>
    <row r="192" spans="3:8" x14ac:dyDescent="0.3">
      <c r="C192" s="10"/>
      <c r="D192" s="28"/>
      <c r="E192" s="29"/>
      <c r="F192" s="9"/>
      <c r="G192" s="29"/>
      <c r="H192" s="29"/>
    </row>
    <row r="193" spans="3:8" x14ac:dyDescent="0.3">
      <c r="C193" s="10"/>
      <c r="D193" s="28"/>
      <c r="E193" s="29"/>
      <c r="F193" s="9"/>
      <c r="G193" s="29"/>
      <c r="H193" s="29"/>
    </row>
    <row r="194" spans="3:8" x14ac:dyDescent="0.3">
      <c r="C194" s="10"/>
      <c r="D194" s="28"/>
      <c r="E194" s="29"/>
      <c r="F194" s="9"/>
      <c r="G194" s="29"/>
      <c r="H194" s="29"/>
    </row>
    <row r="195" spans="3:8" x14ac:dyDescent="0.3">
      <c r="C195" s="10"/>
      <c r="D195" s="28"/>
      <c r="E195" s="29"/>
      <c r="F195" s="9"/>
      <c r="G195" s="29"/>
      <c r="H195" s="29"/>
    </row>
    <row r="196" spans="3:8" x14ac:dyDescent="0.3">
      <c r="C196" s="10"/>
      <c r="D196" s="28"/>
      <c r="E196" s="29"/>
      <c r="F196" s="9"/>
      <c r="G196" s="29"/>
      <c r="H196" s="29"/>
    </row>
    <row r="197" spans="3:8" x14ac:dyDescent="0.3">
      <c r="C197" s="10"/>
      <c r="D197" s="28"/>
      <c r="E197" s="29"/>
      <c r="F197" s="9"/>
      <c r="G197" s="29"/>
      <c r="H197" s="29"/>
    </row>
    <row r="198" spans="3:8" x14ac:dyDescent="0.3">
      <c r="C198" s="10"/>
      <c r="D198" s="28"/>
      <c r="E198" s="29"/>
      <c r="F198" s="9"/>
      <c r="G198" s="29"/>
      <c r="H198" s="29"/>
    </row>
    <row r="199" spans="3:8" x14ac:dyDescent="0.3">
      <c r="C199" s="10"/>
      <c r="D199" s="28"/>
      <c r="E199" s="29"/>
      <c r="F199" s="9"/>
      <c r="G199" s="29"/>
      <c r="H199" s="29"/>
    </row>
    <row r="200" spans="3:8" x14ac:dyDescent="0.3">
      <c r="C200" s="10"/>
      <c r="D200" s="28"/>
      <c r="E200" s="29"/>
      <c r="F200" s="9"/>
      <c r="G200" s="29"/>
      <c r="H200" s="29"/>
    </row>
    <row r="201" spans="3:8" x14ac:dyDescent="0.3">
      <c r="C201" s="10"/>
      <c r="D201" s="28"/>
      <c r="E201" s="29"/>
      <c r="F201" s="9"/>
      <c r="G201" s="29"/>
      <c r="H201" s="29"/>
    </row>
    <row r="202" spans="3:8" x14ac:dyDescent="0.3">
      <c r="C202" s="10"/>
      <c r="D202" s="28"/>
      <c r="E202" s="29"/>
      <c r="F202" s="9"/>
      <c r="G202" s="29"/>
      <c r="H202" s="29"/>
    </row>
    <row r="203" spans="3:8" x14ac:dyDescent="0.3">
      <c r="C203" s="10"/>
      <c r="D203" s="28"/>
      <c r="E203" s="29"/>
      <c r="F203" s="9"/>
      <c r="G203" s="29"/>
      <c r="H203" s="29"/>
    </row>
    <row r="204" spans="3:8" x14ac:dyDescent="0.3">
      <c r="C204" s="10"/>
      <c r="D204" s="28"/>
      <c r="E204" s="29"/>
      <c r="F204" s="9"/>
      <c r="G204" s="29"/>
      <c r="H204" s="29"/>
    </row>
    <row r="205" spans="3:8" x14ac:dyDescent="0.3">
      <c r="C205" s="10"/>
      <c r="D205" s="28"/>
      <c r="E205" s="29"/>
      <c r="F205" s="9"/>
      <c r="G205" s="29"/>
      <c r="H205" s="29"/>
    </row>
    <row r="206" spans="3:8" x14ac:dyDescent="0.3">
      <c r="C206" s="10"/>
      <c r="D206" s="28"/>
      <c r="E206" s="29"/>
      <c r="F206" s="9"/>
      <c r="G206" s="29"/>
      <c r="H206" s="29"/>
    </row>
    <row r="207" spans="3:8" x14ac:dyDescent="0.3">
      <c r="C207" s="10"/>
      <c r="D207" s="28"/>
      <c r="E207" s="29"/>
      <c r="F207" s="9"/>
      <c r="G207" s="29"/>
      <c r="H207" s="29"/>
    </row>
    <row r="208" spans="3:8" x14ac:dyDescent="0.3">
      <c r="C208" s="10"/>
      <c r="D208" s="28"/>
      <c r="E208" s="29"/>
      <c r="F208" s="9"/>
      <c r="G208" s="29"/>
      <c r="H208" s="29"/>
    </row>
    <row r="209" spans="3:8" x14ac:dyDescent="0.3">
      <c r="C209" s="10"/>
      <c r="D209" s="28"/>
      <c r="E209" s="29"/>
      <c r="F209" s="9"/>
      <c r="G209" s="29"/>
      <c r="H209" s="29"/>
    </row>
    <row r="210" spans="3:8" x14ac:dyDescent="0.3">
      <c r="C210" s="10"/>
      <c r="D210" s="28"/>
      <c r="E210" s="29"/>
      <c r="F210" s="9"/>
      <c r="G210" s="29"/>
      <c r="H210" s="29"/>
    </row>
    <row r="211" spans="3:8" x14ac:dyDescent="0.3">
      <c r="C211" s="10"/>
      <c r="D211" s="28"/>
      <c r="E211" s="29"/>
      <c r="F211" s="9"/>
      <c r="G211" s="29"/>
      <c r="H211" s="29"/>
    </row>
    <row r="212" spans="3:8" x14ac:dyDescent="0.3">
      <c r="C212" s="10"/>
      <c r="D212" s="28"/>
      <c r="E212" s="29"/>
      <c r="F212" s="9"/>
      <c r="G212" s="29"/>
      <c r="H212" s="29"/>
    </row>
    <row r="213" spans="3:8" x14ac:dyDescent="0.3">
      <c r="C213" s="10"/>
      <c r="D213" s="28"/>
      <c r="E213" s="29"/>
      <c r="F213" s="9"/>
      <c r="G213" s="29"/>
      <c r="H213" s="29"/>
    </row>
    <row r="214" spans="3:8" x14ac:dyDescent="0.3">
      <c r="C214" s="10"/>
      <c r="D214" s="28"/>
      <c r="E214" s="29"/>
      <c r="F214" s="9"/>
      <c r="G214" s="29"/>
      <c r="H214" s="29"/>
    </row>
    <row r="215" spans="3:8" x14ac:dyDescent="0.3">
      <c r="C215" s="10"/>
      <c r="D215" s="28"/>
      <c r="E215" s="29"/>
      <c r="F215" s="9"/>
      <c r="G215" s="29"/>
      <c r="H215" s="29"/>
    </row>
    <row r="216" spans="3:8" x14ac:dyDescent="0.3">
      <c r="C216" s="10"/>
      <c r="D216" s="28"/>
      <c r="E216" s="29"/>
      <c r="F216" s="9"/>
      <c r="G216" s="29"/>
      <c r="H216" s="29"/>
    </row>
    <row r="217" spans="3:8" x14ac:dyDescent="0.3">
      <c r="C217" s="10"/>
      <c r="D217" s="28"/>
      <c r="E217" s="29"/>
      <c r="F217" s="9"/>
      <c r="G217" s="29"/>
      <c r="H217" s="29"/>
    </row>
    <row r="218" spans="3:8" x14ac:dyDescent="0.3">
      <c r="C218" s="10"/>
      <c r="D218" s="28"/>
      <c r="E218" s="29"/>
      <c r="F218" s="9"/>
      <c r="G218" s="29"/>
      <c r="H218" s="29"/>
    </row>
    <row r="219" spans="3:8" x14ac:dyDescent="0.3">
      <c r="C219" s="10"/>
      <c r="D219" s="28"/>
      <c r="E219" s="29"/>
      <c r="F219" s="9"/>
      <c r="G219" s="29"/>
      <c r="H219" s="29"/>
    </row>
    <row r="220" spans="3:8" x14ac:dyDescent="0.3">
      <c r="C220" s="10"/>
      <c r="D220" s="28"/>
      <c r="E220" s="29"/>
      <c r="F220" s="9"/>
      <c r="G220" s="29"/>
      <c r="H220" s="29"/>
    </row>
    <row r="221" spans="3:8" x14ac:dyDescent="0.3">
      <c r="C221" s="10"/>
      <c r="D221" s="28"/>
      <c r="E221" s="29"/>
      <c r="F221" s="9"/>
      <c r="G221" s="29"/>
      <c r="H221" s="29"/>
    </row>
    <row r="222" spans="3:8" x14ac:dyDescent="0.3">
      <c r="C222" s="10"/>
      <c r="D222" s="28"/>
      <c r="E222" s="29"/>
      <c r="F222" s="9"/>
      <c r="G222" s="29"/>
      <c r="H222" s="29"/>
    </row>
    <row r="223" spans="3:8" x14ac:dyDescent="0.3">
      <c r="C223" s="10"/>
      <c r="D223" s="28"/>
      <c r="E223" s="29"/>
      <c r="F223" s="9"/>
      <c r="G223" s="29"/>
      <c r="H223" s="29"/>
    </row>
    <row r="224" spans="3:8" x14ac:dyDescent="0.3">
      <c r="C224" s="10"/>
      <c r="D224" s="28"/>
      <c r="E224" s="29"/>
      <c r="F224" s="9"/>
      <c r="G224" s="29"/>
      <c r="H224" s="29"/>
    </row>
    <row r="225" spans="3:8" x14ac:dyDescent="0.3">
      <c r="C225" s="10"/>
      <c r="D225" s="28"/>
      <c r="E225" s="29"/>
      <c r="F225" s="9"/>
      <c r="G225" s="29"/>
      <c r="H225" s="29"/>
    </row>
    <row r="226" spans="3:8" x14ac:dyDescent="0.3">
      <c r="C226" s="10"/>
      <c r="D226" s="28"/>
      <c r="E226" s="29"/>
      <c r="F226" s="9"/>
      <c r="G226" s="29"/>
      <c r="H226" s="29"/>
    </row>
    <row r="227" spans="3:8" x14ac:dyDescent="0.3">
      <c r="C227" s="10"/>
      <c r="D227" s="28"/>
      <c r="E227" s="29"/>
      <c r="F227" s="9"/>
      <c r="G227" s="29"/>
      <c r="H227" s="29"/>
    </row>
    <row r="228" spans="3:8" x14ac:dyDescent="0.3">
      <c r="C228" s="10"/>
      <c r="D228" s="28"/>
      <c r="E228" s="29"/>
      <c r="F228" s="9"/>
      <c r="G228" s="29"/>
      <c r="H228" s="29"/>
    </row>
    <row r="229" spans="3:8" x14ac:dyDescent="0.3">
      <c r="C229" s="10"/>
      <c r="D229" s="28"/>
      <c r="E229" s="29"/>
      <c r="F229" s="9"/>
      <c r="G229" s="29"/>
      <c r="H229" s="29"/>
    </row>
    <row r="230" spans="3:8" x14ac:dyDescent="0.3">
      <c r="C230" s="10"/>
      <c r="D230" s="28"/>
      <c r="E230" s="29"/>
      <c r="F230" s="9"/>
      <c r="G230" s="29"/>
      <c r="H230" s="29"/>
    </row>
    <row r="231" spans="3:8" x14ac:dyDescent="0.3">
      <c r="C231" s="10"/>
      <c r="D231" s="28"/>
      <c r="E231" s="29"/>
      <c r="F231" s="9"/>
      <c r="G231" s="29"/>
      <c r="H231" s="29"/>
    </row>
    <row r="232" spans="3:8" x14ac:dyDescent="0.3">
      <c r="C232" s="10"/>
      <c r="D232" s="28"/>
      <c r="E232" s="29"/>
      <c r="F232" s="9"/>
      <c r="G232" s="29"/>
      <c r="H232" s="29"/>
    </row>
    <row r="233" spans="3:8" x14ac:dyDescent="0.3">
      <c r="C233" s="10"/>
      <c r="D233" s="28"/>
      <c r="E233" s="29"/>
      <c r="F233" s="9"/>
      <c r="G233" s="29"/>
      <c r="H233" s="29"/>
    </row>
    <row r="234" spans="3:8" x14ac:dyDescent="0.3">
      <c r="C234" s="10"/>
      <c r="D234" s="28"/>
      <c r="E234" s="29"/>
      <c r="F234" s="9"/>
      <c r="G234" s="29"/>
      <c r="H234" s="29"/>
    </row>
    <row r="235" spans="3:8" x14ac:dyDescent="0.3">
      <c r="C235" s="10"/>
      <c r="D235" s="28"/>
      <c r="E235" s="29"/>
      <c r="F235" s="9"/>
      <c r="G235" s="29"/>
      <c r="H235" s="29"/>
    </row>
    <row r="236" spans="3:8" x14ac:dyDescent="0.3">
      <c r="C236" s="10"/>
      <c r="D236" s="28"/>
      <c r="E236" s="29"/>
      <c r="F236" s="9"/>
      <c r="G236" s="29"/>
      <c r="H236" s="29"/>
    </row>
    <row r="237" spans="3:8" x14ac:dyDescent="0.3">
      <c r="C237" s="10"/>
      <c r="D237" s="28"/>
      <c r="E237" s="29"/>
      <c r="F237" s="9"/>
      <c r="G237" s="29"/>
      <c r="H237" s="29"/>
    </row>
    <row r="238" spans="3:8" x14ac:dyDescent="0.3">
      <c r="C238" s="10"/>
      <c r="D238" s="28"/>
      <c r="E238" s="29"/>
      <c r="F238" s="9"/>
      <c r="G238" s="29"/>
      <c r="H238" s="29"/>
    </row>
    <row r="239" spans="3:8" x14ac:dyDescent="0.3">
      <c r="C239" s="10"/>
      <c r="D239" s="28"/>
      <c r="E239" s="29"/>
      <c r="F239" s="9"/>
      <c r="G239" s="29"/>
      <c r="H239" s="29"/>
    </row>
    <row r="240" spans="3:8" x14ac:dyDescent="0.3">
      <c r="C240" s="10"/>
      <c r="D240" s="28"/>
      <c r="E240" s="29"/>
      <c r="F240" s="9"/>
      <c r="G240" s="29"/>
      <c r="H240" s="29"/>
    </row>
    <row r="241" spans="3:8" x14ac:dyDescent="0.3">
      <c r="C241" s="10"/>
      <c r="D241" s="28"/>
      <c r="E241" s="29"/>
      <c r="F241" s="9"/>
      <c r="G241" s="29"/>
      <c r="H241" s="29"/>
    </row>
    <row r="242" spans="3:8" x14ac:dyDescent="0.3">
      <c r="C242" s="10"/>
      <c r="D242" s="28"/>
      <c r="E242" s="29"/>
      <c r="F242" s="9"/>
      <c r="G242" s="29"/>
      <c r="H242" s="29"/>
    </row>
    <row r="243" spans="3:8" x14ac:dyDescent="0.3">
      <c r="C243" s="10"/>
      <c r="D243" s="28"/>
      <c r="E243" s="29"/>
      <c r="F243" s="9"/>
      <c r="G243" s="29"/>
      <c r="H243" s="29"/>
    </row>
    <row r="244" spans="3:8" x14ac:dyDescent="0.3">
      <c r="C244" s="10"/>
      <c r="D244" s="28"/>
      <c r="E244" s="29"/>
      <c r="F244" s="9"/>
      <c r="G244" s="29"/>
      <c r="H244" s="29"/>
    </row>
    <row r="245" spans="3:8" x14ac:dyDescent="0.3">
      <c r="C245" s="10"/>
      <c r="D245" s="28"/>
      <c r="E245" s="29"/>
      <c r="F245" s="9"/>
      <c r="G245" s="29"/>
      <c r="H245" s="29"/>
    </row>
    <row r="246" spans="3:8" x14ac:dyDescent="0.3">
      <c r="C246" s="10"/>
      <c r="D246" s="28"/>
      <c r="E246" s="29"/>
      <c r="F246" s="9"/>
      <c r="G246" s="29"/>
      <c r="H246" s="29"/>
    </row>
    <row r="247" spans="3:8" x14ac:dyDescent="0.3">
      <c r="C247" s="10"/>
      <c r="D247" s="28"/>
      <c r="E247" s="29"/>
      <c r="F247" s="9"/>
      <c r="G247" s="29"/>
      <c r="H247" s="29"/>
    </row>
    <row r="248" spans="3:8" x14ac:dyDescent="0.3">
      <c r="C248" s="10"/>
      <c r="D248" s="28"/>
      <c r="E248" s="29"/>
      <c r="F248" s="9"/>
      <c r="G248" s="29"/>
      <c r="H248" s="29"/>
    </row>
    <row r="249" spans="3:8" x14ac:dyDescent="0.3">
      <c r="C249" s="10"/>
      <c r="D249" s="28"/>
      <c r="E249" s="29"/>
      <c r="F249" s="9"/>
      <c r="G249" s="29"/>
      <c r="H249" s="29"/>
    </row>
    <row r="250" spans="3:8" x14ac:dyDescent="0.3">
      <c r="C250" s="10"/>
      <c r="D250" s="28"/>
      <c r="E250" s="29"/>
      <c r="F250" s="9"/>
      <c r="G250" s="29"/>
      <c r="H250" s="29"/>
    </row>
    <row r="251" spans="3:8" x14ac:dyDescent="0.3">
      <c r="C251" s="10"/>
      <c r="D251" s="28"/>
      <c r="E251" s="29"/>
      <c r="F251" s="9"/>
      <c r="G251" s="29"/>
      <c r="H251" s="29"/>
    </row>
    <row r="252" spans="3:8" x14ac:dyDescent="0.3">
      <c r="C252" s="10"/>
      <c r="D252" s="28"/>
      <c r="E252" s="29"/>
      <c r="F252" s="9"/>
      <c r="G252" s="29"/>
      <c r="H252" s="29"/>
    </row>
    <row r="253" spans="3:8" x14ac:dyDescent="0.3">
      <c r="C253" s="10"/>
      <c r="D253" s="28"/>
      <c r="E253" s="29"/>
      <c r="F253" s="9"/>
      <c r="G253" s="29"/>
      <c r="H253" s="29"/>
    </row>
    <row r="254" spans="3:8" x14ac:dyDescent="0.3">
      <c r="C254" s="10"/>
      <c r="D254" s="28"/>
      <c r="E254" s="29"/>
      <c r="F254" s="9"/>
      <c r="G254" s="29"/>
      <c r="H254" s="29"/>
    </row>
    <row r="255" spans="3:8" x14ac:dyDescent="0.3">
      <c r="C255" s="10"/>
      <c r="D255" s="28"/>
      <c r="E255" s="29"/>
      <c r="F255" s="9"/>
      <c r="G255" s="29"/>
      <c r="H255" s="29"/>
    </row>
    <row r="256" spans="3:8" x14ac:dyDescent="0.3">
      <c r="C256" s="10"/>
      <c r="D256" s="28"/>
      <c r="E256" s="29"/>
      <c r="F256" s="9"/>
      <c r="G256" s="29"/>
      <c r="H256" s="29"/>
    </row>
    <row r="257" spans="3:8" x14ac:dyDescent="0.3">
      <c r="C257" s="10"/>
      <c r="D257" s="28"/>
      <c r="E257" s="29"/>
      <c r="F257" s="9"/>
      <c r="G257" s="29"/>
      <c r="H257" s="29"/>
    </row>
    <row r="258" spans="3:8" x14ac:dyDescent="0.3">
      <c r="C258" s="10"/>
      <c r="D258" s="28"/>
      <c r="E258" s="29"/>
      <c r="F258" s="9"/>
      <c r="G258" s="29"/>
      <c r="H258" s="29"/>
    </row>
    <row r="259" spans="3:8" x14ac:dyDescent="0.3">
      <c r="C259" s="10"/>
      <c r="D259" s="28"/>
      <c r="E259" s="29"/>
      <c r="F259" s="9"/>
      <c r="G259" s="29"/>
      <c r="H259" s="29"/>
    </row>
    <row r="260" spans="3:8" x14ac:dyDescent="0.3">
      <c r="C260" s="10"/>
      <c r="D260" s="28"/>
      <c r="E260" s="29"/>
      <c r="F260" s="9"/>
      <c r="G260" s="29"/>
      <c r="H260" s="29"/>
    </row>
    <row r="261" spans="3:8" x14ac:dyDescent="0.3">
      <c r="C261" s="10"/>
      <c r="D261" s="28"/>
      <c r="E261" s="29"/>
      <c r="F261" s="9"/>
      <c r="G261" s="29"/>
      <c r="H261" s="29"/>
    </row>
    <row r="262" spans="3:8" x14ac:dyDescent="0.3">
      <c r="C262" s="10"/>
      <c r="D262" s="28"/>
      <c r="E262" s="29"/>
      <c r="F262" s="9"/>
      <c r="G262" s="29"/>
      <c r="H262" s="29"/>
    </row>
    <row r="263" spans="3:8" x14ac:dyDescent="0.3">
      <c r="C263" s="10"/>
      <c r="D263" s="28"/>
      <c r="E263" s="29"/>
      <c r="F263" s="9"/>
      <c r="G263" s="29"/>
      <c r="H263" s="29"/>
    </row>
    <row r="264" spans="3:8" x14ac:dyDescent="0.3">
      <c r="C264" s="10"/>
      <c r="D264" s="28"/>
      <c r="E264" s="29"/>
      <c r="F264" s="9"/>
      <c r="G264" s="29"/>
      <c r="H264" s="29"/>
    </row>
    <row r="265" spans="3:8" x14ac:dyDescent="0.3">
      <c r="C265" s="10"/>
      <c r="D265" s="28"/>
      <c r="E265" s="29"/>
      <c r="F265" s="9"/>
      <c r="G265" s="29"/>
      <c r="H265" s="29"/>
    </row>
    <row r="266" spans="3:8" x14ac:dyDescent="0.3">
      <c r="C266" s="10"/>
      <c r="D266" s="28"/>
      <c r="E266" s="29"/>
      <c r="F266" s="9"/>
      <c r="G266" s="29"/>
      <c r="H266" s="29"/>
    </row>
    <row r="267" spans="3:8" x14ac:dyDescent="0.3">
      <c r="C267" s="10"/>
      <c r="D267" s="28"/>
      <c r="E267" s="29"/>
      <c r="F267" s="9"/>
      <c r="G267" s="29"/>
      <c r="H267" s="29"/>
    </row>
    <row r="268" spans="3:8" x14ac:dyDescent="0.3">
      <c r="C268" s="10"/>
      <c r="D268" s="28"/>
      <c r="E268" s="29"/>
      <c r="F268" s="9"/>
      <c r="G268" s="29"/>
      <c r="H268" s="29"/>
    </row>
    <row r="269" spans="3:8" x14ac:dyDescent="0.3">
      <c r="C269" s="10"/>
      <c r="D269" s="28"/>
      <c r="E269" s="29"/>
      <c r="F269" s="9"/>
      <c r="G269" s="29"/>
      <c r="H269" s="29"/>
    </row>
    <row r="270" spans="3:8" x14ac:dyDescent="0.3">
      <c r="C270" s="10"/>
      <c r="D270" s="28"/>
      <c r="E270" s="29"/>
      <c r="F270" s="9"/>
      <c r="G270" s="29"/>
      <c r="H270" s="29"/>
    </row>
    <row r="271" spans="3:8" x14ac:dyDescent="0.3">
      <c r="C271" s="10"/>
      <c r="D271" s="28"/>
      <c r="E271" s="29"/>
      <c r="F271" s="9"/>
      <c r="G271" s="29"/>
      <c r="H271" s="29"/>
    </row>
    <row r="272" spans="3:8" x14ac:dyDescent="0.3">
      <c r="C272" s="10"/>
      <c r="D272" s="28"/>
      <c r="E272" s="29"/>
      <c r="F272" s="9"/>
      <c r="G272" s="29"/>
      <c r="H272" s="29"/>
    </row>
    <row r="273" spans="3:8" x14ac:dyDescent="0.3">
      <c r="C273" s="10"/>
      <c r="D273" s="28"/>
      <c r="E273" s="29"/>
      <c r="F273" s="9"/>
      <c r="G273" s="29"/>
      <c r="H273" s="29"/>
    </row>
    <row r="274" spans="3:8" x14ac:dyDescent="0.3">
      <c r="C274" s="10"/>
      <c r="D274" s="28"/>
      <c r="E274" s="29"/>
      <c r="F274" s="9"/>
      <c r="G274" s="29"/>
      <c r="H274" s="29"/>
    </row>
    <row r="275" spans="3:8" x14ac:dyDescent="0.3">
      <c r="C275" s="10"/>
      <c r="D275" s="28"/>
      <c r="E275" s="29"/>
      <c r="F275" s="9"/>
      <c r="G275" s="29"/>
      <c r="H275" s="29"/>
    </row>
    <row r="276" spans="3:8" x14ac:dyDescent="0.3">
      <c r="C276" s="10"/>
      <c r="D276" s="28"/>
      <c r="E276" s="29"/>
      <c r="F276" s="9"/>
      <c r="G276" s="29"/>
      <c r="H276" s="29"/>
    </row>
    <row r="277" spans="3:8" x14ac:dyDescent="0.3">
      <c r="C277" s="10"/>
      <c r="D277" s="28"/>
      <c r="E277" s="29"/>
      <c r="F277" s="9"/>
      <c r="G277" s="29"/>
      <c r="H277" s="29"/>
    </row>
    <row r="278" spans="3:8" x14ac:dyDescent="0.3">
      <c r="C278" s="10"/>
      <c r="D278" s="28"/>
      <c r="E278" s="29"/>
      <c r="F278" s="9"/>
      <c r="G278" s="29"/>
      <c r="H278" s="29"/>
    </row>
    <row r="279" spans="3:8" x14ac:dyDescent="0.3">
      <c r="C279" s="10"/>
      <c r="D279" s="28"/>
      <c r="E279" s="29"/>
      <c r="F279" s="9"/>
      <c r="G279" s="29"/>
      <c r="H279" s="29"/>
    </row>
    <row r="280" spans="3:8" x14ac:dyDescent="0.3">
      <c r="C280" s="10"/>
      <c r="D280" s="28"/>
      <c r="E280" s="29"/>
      <c r="F280" s="9"/>
      <c r="G280" s="29"/>
      <c r="H280" s="29"/>
    </row>
    <row r="281" spans="3:8" x14ac:dyDescent="0.3">
      <c r="C281" s="10"/>
      <c r="D281" s="28"/>
      <c r="E281" s="29"/>
      <c r="F281" s="9"/>
      <c r="G281" s="29"/>
      <c r="H281" s="29"/>
    </row>
    <row r="282" spans="3:8" x14ac:dyDescent="0.3">
      <c r="C282" s="10"/>
      <c r="D282" s="28"/>
      <c r="E282" s="29"/>
      <c r="F282" s="9"/>
      <c r="G282" s="29"/>
      <c r="H282" s="29"/>
    </row>
    <row r="283" spans="3:8" x14ac:dyDescent="0.3">
      <c r="C283" s="10"/>
      <c r="D283" s="28"/>
      <c r="E283" s="29"/>
      <c r="F283" s="9"/>
      <c r="G283" s="29"/>
      <c r="H283" s="29"/>
    </row>
    <row r="284" spans="3:8" x14ac:dyDescent="0.3">
      <c r="C284" s="10"/>
      <c r="D284" s="28"/>
      <c r="E284" s="29"/>
      <c r="F284" s="9"/>
      <c r="G284" s="29"/>
      <c r="H284" s="29"/>
    </row>
    <row r="285" spans="3:8" x14ac:dyDescent="0.3">
      <c r="C285" s="10"/>
      <c r="D285" s="28"/>
      <c r="E285" s="29"/>
      <c r="F285" s="9"/>
      <c r="G285" s="29"/>
      <c r="H285" s="29"/>
    </row>
    <row r="286" spans="3:8" x14ac:dyDescent="0.3">
      <c r="C286" s="10"/>
      <c r="D286" s="28"/>
      <c r="E286" s="29"/>
      <c r="F286" s="9"/>
      <c r="G286" s="29"/>
      <c r="H286" s="29"/>
    </row>
    <row r="287" spans="3:8" x14ac:dyDescent="0.3">
      <c r="C287" s="10"/>
      <c r="D287" s="28"/>
      <c r="E287" s="29"/>
      <c r="F287" s="9"/>
      <c r="G287" s="29"/>
      <c r="H287" s="29"/>
    </row>
    <row r="288" spans="3:8" x14ac:dyDescent="0.3">
      <c r="C288" s="10"/>
      <c r="D288" s="28"/>
      <c r="E288" s="29"/>
      <c r="F288" s="9"/>
      <c r="G288" s="29"/>
      <c r="H288" s="29"/>
    </row>
    <row r="289" spans="3:8" x14ac:dyDescent="0.3">
      <c r="C289" s="10"/>
      <c r="D289" s="28"/>
      <c r="E289" s="29"/>
      <c r="F289" s="9"/>
      <c r="G289" s="29"/>
      <c r="H289" s="29"/>
    </row>
    <row r="290" spans="3:8" x14ac:dyDescent="0.3">
      <c r="C290" s="10"/>
      <c r="D290" s="28"/>
      <c r="E290" s="29"/>
      <c r="F290" s="9"/>
      <c r="G290" s="29"/>
      <c r="H290" s="29"/>
    </row>
    <row r="291" spans="3:8" x14ac:dyDescent="0.3">
      <c r="C291" s="10"/>
      <c r="D291" s="28"/>
      <c r="E291" s="29"/>
      <c r="F291" s="9"/>
      <c r="G291" s="29"/>
      <c r="H291" s="29"/>
    </row>
    <row r="292" spans="3:8" x14ac:dyDescent="0.3">
      <c r="C292" s="10"/>
      <c r="D292" s="28"/>
      <c r="E292" s="29"/>
      <c r="F292" s="9"/>
      <c r="G292" s="29"/>
      <c r="H292" s="29"/>
    </row>
    <row r="293" spans="3:8" x14ac:dyDescent="0.3">
      <c r="C293" s="10"/>
      <c r="D293" s="28"/>
      <c r="E293" s="29"/>
      <c r="F293" s="9"/>
      <c r="G293" s="29"/>
      <c r="H293" s="29"/>
    </row>
    <row r="294" spans="3:8" x14ac:dyDescent="0.3">
      <c r="C294" s="10"/>
      <c r="D294" s="28"/>
      <c r="E294" s="29"/>
      <c r="F294" s="9"/>
      <c r="G294" s="29"/>
      <c r="H294" s="29"/>
    </row>
    <row r="295" spans="3:8" x14ac:dyDescent="0.3">
      <c r="C295" s="10"/>
      <c r="D295" s="28"/>
      <c r="E295" s="29"/>
      <c r="F295" s="9"/>
      <c r="G295" s="29"/>
      <c r="H295" s="29"/>
    </row>
    <row r="296" spans="3:8" x14ac:dyDescent="0.3">
      <c r="C296" s="10"/>
      <c r="D296" s="28"/>
      <c r="E296" s="29"/>
      <c r="F296" s="9"/>
      <c r="G296" s="29"/>
      <c r="H296" s="29"/>
    </row>
    <row r="297" spans="3:8" x14ac:dyDescent="0.3">
      <c r="C297" s="10"/>
      <c r="D297" s="28"/>
      <c r="E297" s="29"/>
      <c r="F297" s="9"/>
      <c r="G297" s="29"/>
      <c r="H297" s="29"/>
    </row>
    <row r="298" spans="3:8" x14ac:dyDescent="0.3">
      <c r="C298" s="10"/>
      <c r="D298" s="28"/>
      <c r="E298" s="29"/>
      <c r="F298" s="9"/>
      <c r="G298" s="29"/>
      <c r="H298" s="29"/>
    </row>
    <row r="299" spans="3:8" x14ac:dyDescent="0.3">
      <c r="C299" s="10"/>
      <c r="D299" s="28"/>
      <c r="E299" s="29"/>
      <c r="F299" s="9"/>
      <c r="G299" s="29"/>
      <c r="H299" s="29"/>
    </row>
    <row r="300" spans="3:8" x14ac:dyDescent="0.3">
      <c r="C300" s="10"/>
      <c r="D300" s="28"/>
      <c r="E300" s="29"/>
      <c r="F300" s="9"/>
      <c r="G300" s="29"/>
      <c r="H300" s="29"/>
    </row>
    <row r="301" spans="3:8" x14ac:dyDescent="0.3">
      <c r="C301" s="10"/>
      <c r="D301" s="28"/>
      <c r="E301" s="29"/>
      <c r="F301" s="9"/>
      <c r="G301" s="29"/>
      <c r="H301" s="29"/>
    </row>
    <row r="302" spans="3:8" x14ac:dyDescent="0.3">
      <c r="C302" s="10"/>
      <c r="D302" s="28"/>
      <c r="E302" s="29"/>
      <c r="F302" s="9"/>
      <c r="G302" s="29"/>
      <c r="H302" s="29"/>
    </row>
    <row r="303" spans="3:8" x14ac:dyDescent="0.3">
      <c r="C303" s="10"/>
      <c r="D303" s="28"/>
      <c r="E303" s="29"/>
      <c r="F303" s="9"/>
      <c r="G303" s="29"/>
      <c r="H303" s="29"/>
    </row>
    <row r="304" spans="3:8" x14ac:dyDescent="0.3">
      <c r="C304" s="10"/>
      <c r="D304" s="28"/>
      <c r="E304" s="29"/>
      <c r="F304" s="9"/>
      <c r="G304" s="29"/>
      <c r="H304" s="29"/>
    </row>
    <row r="305" spans="3:8" x14ac:dyDescent="0.3">
      <c r="C305" s="10"/>
      <c r="D305" s="28"/>
      <c r="E305" s="29"/>
      <c r="F305" s="9"/>
      <c r="G305" s="29"/>
      <c r="H305" s="29"/>
    </row>
    <row r="306" spans="3:8" x14ac:dyDescent="0.3">
      <c r="C306" s="10"/>
      <c r="D306" s="28"/>
      <c r="E306" s="29"/>
      <c r="F306" s="9"/>
      <c r="G306" s="29"/>
      <c r="H306" s="29"/>
    </row>
    <row r="307" spans="3:8" x14ac:dyDescent="0.3">
      <c r="C307" s="10"/>
      <c r="D307" s="28"/>
      <c r="E307" s="29"/>
      <c r="F307" s="9"/>
      <c r="G307" s="29"/>
      <c r="H307" s="29"/>
    </row>
    <row r="308" spans="3:8" x14ac:dyDescent="0.3">
      <c r="C308" s="10"/>
      <c r="D308" s="28"/>
      <c r="E308" s="29"/>
      <c r="F308" s="9"/>
      <c r="G308" s="29"/>
      <c r="H308" s="29"/>
    </row>
    <row r="309" spans="3:8" x14ac:dyDescent="0.3">
      <c r="C309" s="10"/>
      <c r="D309" s="28"/>
      <c r="E309" s="29"/>
      <c r="F309" s="9"/>
      <c r="G309" s="29"/>
      <c r="H309" s="29"/>
    </row>
    <row r="310" spans="3:8" x14ac:dyDescent="0.3">
      <c r="C310" s="10"/>
      <c r="D310" s="28"/>
      <c r="E310" s="29"/>
      <c r="F310" s="9"/>
      <c r="G310" s="29"/>
      <c r="H310" s="29"/>
    </row>
    <row r="311" spans="3:8" x14ac:dyDescent="0.3">
      <c r="C311" s="10"/>
      <c r="D311" s="28"/>
      <c r="E311" s="29"/>
      <c r="F311" s="9"/>
      <c r="G311" s="29"/>
      <c r="H311" s="29"/>
    </row>
    <row r="312" spans="3:8" x14ac:dyDescent="0.3">
      <c r="C312" s="10"/>
      <c r="D312" s="28"/>
      <c r="E312" s="29"/>
      <c r="F312" s="9"/>
      <c r="G312" s="29"/>
      <c r="H312" s="29"/>
    </row>
    <row r="313" spans="3:8" x14ac:dyDescent="0.3">
      <c r="C313" s="10"/>
      <c r="D313" s="28"/>
      <c r="E313" s="29"/>
      <c r="F313" s="9"/>
      <c r="G313" s="29"/>
      <c r="H313" s="29"/>
    </row>
    <row r="314" spans="3:8" x14ac:dyDescent="0.3">
      <c r="C314" s="10"/>
      <c r="D314" s="28"/>
      <c r="E314" s="29"/>
      <c r="F314" s="9"/>
      <c r="G314" s="29"/>
      <c r="H314" s="29"/>
    </row>
    <row r="315" spans="3:8" x14ac:dyDescent="0.3">
      <c r="C315" s="10"/>
      <c r="D315" s="28"/>
      <c r="E315" s="29"/>
      <c r="F315" s="9"/>
      <c r="G315" s="29"/>
      <c r="H315" s="29"/>
    </row>
    <row r="316" spans="3:8" x14ac:dyDescent="0.3">
      <c r="C316" s="10"/>
      <c r="D316" s="28"/>
      <c r="E316" s="29"/>
      <c r="F316" s="9"/>
      <c r="G316" s="29"/>
      <c r="H316" s="29"/>
    </row>
    <row r="317" spans="3:8" x14ac:dyDescent="0.3">
      <c r="C317" s="10"/>
      <c r="D317" s="28"/>
      <c r="E317" s="29"/>
      <c r="F317" s="9"/>
      <c r="G317" s="29"/>
      <c r="H317" s="29"/>
    </row>
    <row r="318" spans="3:8" x14ac:dyDescent="0.3">
      <c r="C318" s="10"/>
      <c r="D318" s="28"/>
      <c r="E318" s="29"/>
      <c r="F318" s="9"/>
      <c r="G318" s="29"/>
      <c r="H318" s="29"/>
    </row>
    <row r="319" spans="3:8" x14ac:dyDescent="0.3">
      <c r="C319" s="10"/>
      <c r="D319" s="28"/>
      <c r="E319" s="29"/>
      <c r="F319" s="9"/>
      <c r="G319" s="29"/>
      <c r="H319" s="29"/>
    </row>
    <row r="320" spans="3:8" x14ac:dyDescent="0.3">
      <c r="C320" s="10"/>
      <c r="D320" s="28"/>
      <c r="E320" s="29"/>
      <c r="F320" s="9"/>
      <c r="G320" s="29"/>
      <c r="H320" s="29"/>
    </row>
    <row r="321" spans="3:8" x14ac:dyDescent="0.3">
      <c r="C321" s="10"/>
      <c r="D321" s="28"/>
      <c r="E321" s="29"/>
      <c r="F321" s="9"/>
      <c r="G321" s="29"/>
      <c r="H321" s="29"/>
    </row>
    <row r="322" spans="3:8" x14ac:dyDescent="0.3">
      <c r="C322" s="10"/>
      <c r="D322" s="28"/>
      <c r="E322" s="29"/>
      <c r="F322" s="9"/>
      <c r="G322" s="29"/>
      <c r="H322" s="29"/>
    </row>
    <row r="323" spans="3:8" x14ac:dyDescent="0.3">
      <c r="C323" s="10"/>
      <c r="D323" s="28"/>
      <c r="E323" s="29"/>
      <c r="F323" s="9"/>
      <c r="G323" s="29"/>
      <c r="H323" s="29"/>
    </row>
    <row r="324" spans="3:8" x14ac:dyDescent="0.3">
      <c r="C324" s="10"/>
      <c r="D324" s="28"/>
      <c r="E324" s="29"/>
      <c r="F324" s="9"/>
      <c r="G324" s="29"/>
      <c r="H324" s="29"/>
    </row>
    <row r="325" spans="3:8" x14ac:dyDescent="0.3">
      <c r="C325" s="10"/>
      <c r="D325" s="28"/>
      <c r="E325" s="29"/>
      <c r="F325" s="9"/>
      <c r="G325" s="29"/>
      <c r="H325" s="29"/>
    </row>
    <row r="326" spans="3:8" x14ac:dyDescent="0.3">
      <c r="C326" s="10"/>
      <c r="D326" s="28"/>
      <c r="E326" s="29"/>
      <c r="F326" s="9"/>
      <c r="G326" s="29"/>
      <c r="H326" s="29"/>
    </row>
    <row r="327" spans="3:8" x14ac:dyDescent="0.3">
      <c r="C327" s="10"/>
      <c r="D327" s="28"/>
      <c r="E327" s="29"/>
      <c r="F327" s="9"/>
      <c r="G327" s="29"/>
      <c r="H327" s="29"/>
    </row>
    <row r="328" spans="3:8" x14ac:dyDescent="0.3">
      <c r="C328" s="10"/>
      <c r="D328" s="28"/>
      <c r="E328" s="29"/>
      <c r="F328" s="9"/>
      <c r="G328" s="29"/>
      <c r="H328" s="29"/>
    </row>
    <row r="329" spans="3:8" x14ac:dyDescent="0.3">
      <c r="C329" s="10"/>
      <c r="D329" s="28"/>
      <c r="E329" s="29"/>
      <c r="F329" s="9"/>
      <c r="G329" s="29"/>
      <c r="H329" s="29"/>
    </row>
    <row r="330" spans="3:8" x14ac:dyDescent="0.3">
      <c r="C330" s="10"/>
      <c r="D330" s="28"/>
      <c r="E330" s="29"/>
      <c r="F330" s="9"/>
      <c r="G330" s="29"/>
      <c r="H330" s="29"/>
    </row>
    <row r="331" spans="3:8" x14ac:dyDescent="0.3">
      <c r="C331" s="10"/>
      <c r="D331" s="28"/>
      <c r="E331" s="29"/>
      <c r="F331" s="9"/>
      <c r="G331" s="29"/>
      <c r="H331" s="29"/>
    </row>
    <row r="332" spans="3:8" x14ac:dyDescent="0.3">
      <c r="C332" s="10"/>
      <c r="D332" s="28"/>
      <c r="E332" s="29"/>
      <c r="F332" s="9"/>
      <c r="G332" s="29"/>
      <c r="H332" s="29"/>
    </row>
    <row r="333" spans="3:8" x14ac:dyDescent="0.3">
      <c r="C333" s="10"/>
      <c r="D333" s="28"/>
      <c r="E333" s="29"/>
      <c r="F333" s="9"/>
      <c r="G333" s="29"/>
      <c r="H333" s="29"/>
    </row>
    <row r="334" spans="3:8" x14ac:dyDescent="0.3">
      <c r="C334" s="10"/>
      <c r="D334" s="28"/>
      <c r="E334" s="29"/>
      <c r="F334" s="9"/>
      <c r="G334" s="29"/>
      <c r="H334" s="29"/>
    </row>
    <row r="335" spans="3:8" x14ac:dyDescent="0.3">
      <c r="C335" s="10"/>
      <c r="D335" s="28"/>
      <c r="E335" s="29"/>
      <c r="F335" s="9"/>
      <c r="G335" s="29"/>
      <c r="H335" s="29"/>
    </row>
    <row r="336" spans="3:8" x14ac:dyDescent="0.3">
      <c r="C336" s="10"/>
      <c r="D336" s="28"/>
      <c r="E336" s="29"/>
      <c r="F336" s="9"/>
      <c r="G336" s="29"/>
      <c r="H336" s="29"/>
    </row>
    <row r="337" spans="3:8" x14ac:dyDescent="0.3">
      <c r="C337" s="10"/>
      <c r="D337" s="28"/>
      <c r="E337" s="29"/>
      <c r="F337" s="9"/>
      <c r="G337" s="29"/>
      <c r="H337" s="29"/>
    </row>
    <row r="338" spans="3:8" x14ac:dyDescent="0.3">
      <c r="C338" s="10"/>
      <c r="D338" s="28"/>
      <c r="E338" s="29"/>
      <c r="F338" s="9"/>
      <c r="G338" s="29"/>
      <c r="H338" s="29"/>
    </row>
    <row r="339" spans="3:8" x14ac:dyDescent="0.3">
      <c r="C339" s="10"/>
      <c r="D339" s="28"/>
      <c r="E339" s="29"/>
      <c r="F339" s="9"/>
      <c r="G339" s="29"/>
      <c r="H339" s="29"/>
    </row>
    <row r="340" spans="3:8" x14ac:dyDescent="0.3">
      <c r="C340" s="10"/>
      <c r="D340" s="28"/>
      <c r="E340" s="29"/>
      <c r="F340" s="9"/>
      <c r="G340" s="29"/>
      <c r="H340" s="29"/>
    </row>
    <row r="341" spans="3:8" x14ac:dyDescent="0.3">
      <c r="C341" s="10"/>
      <c r="D341" s="28"/>
      <c r="E341" s="29"/>
      <c r="F341" s="9"/>
      <c r="G341" s="29"/>
      <c r="H341" s="29"/>
    </row>
    <row r="342" spans="3:8" x14ac:dyDescent="0.3">
      <c r="C342" s="10"/>
      <c r="D342" s="28"/>
      <c r="E342" s="29"/>
      <c r="F342" s="9"/>
      <c r="G342" s="29"/>
      <c r="H342" s="29"/>
    </row>
    <row r="343" spans="3:8" x14ac:dyDescent="0.3">
      <c r="C343" s="10"/>
      <c r="D343" s="28"/>
      <c r="E343" s="29"/>
      <c r="F343" s="9"/>
      <c r="G343" s="29"/>
      <c r="H343" s="29"/>
    </row>
    <row r="344" spans="3:8" x14ac:dyDescent="0.3">
      <c r="C344" s="10"/>
      <c r="D344" s="28"/>
      <c r="E344" s="29"/>
      <c r="F344" s="9"/>
      <c r="G344" s="29"/>
      <c r="H344" s="29"/>
    </row>
    <row r="345" spans="3:8" x14ac:dyDescent="0.3">
      <c r="C345" s="10"/>
      <c r="D345" s="28"/>
      <c r="E345" s="29"/>
      <c r="F345" s="9"/>
      <c r="G345" s="29"/>
      <c r="H345" s="29"/>
    </row>
    <row r="346" spans="3:8" x14ac:dyDescent="0.3">
      <c r="C346" s="10"/>
      <c r="D346" s="28"/>
      <c r="E346" s="29"/>
      <c r="F346" s="9"/>
      <c r="G346" s="29"/>
      <c r="H346" s="29"/>
    </row>
    <row r="347" spans="3:8" x14ac:dyDescent="0.3">
      <c r="C347" s="10"/>
      <c r="D347" s="28"/>
      <c r="E347" s="29"/>
      <c r="F347" s="9"/>
      <c r="G347" s="29"/>
      <c r="H347" s="29"/>
    </row>
    <row r="348" spans="3:8" x14ac:dyDescent="0.3">
      <c r="C348" s="10"/>
      <c r="D348" s="28"/>
      <c r="E348" s="29"/>
      <c r="F348" s="9"/>
      <c r="G348" s="29"/>
      <c r="H348" s="29"/>
    </row>
    <row r="349" spans="3:8" x14ac:dyDescent="0.3">
      <c r="C349" s="10"/>
      <c r="D349" s="28"/>
      <c r="E349" s="29"/>
      <c r="F349" s="9"/>
      <c r="G349" s="29"/>
      <c r="H349" s="29"/>
    </row>
    <row r="350" spans="3:8" x14ac:dyDescent="0.3">
      <c r="C350" s="10"/>
      <c r="D350" s="28"/>
      <c r="E350" s="29"/>
      <c r="F350" s="9"/>
      <c r="G350" s="29"/>
      <c r="H350" s="29"/>
    </row>
    <row r="351" spans="3:8" x14ac:dyDescent="0.3">
      <c r="C351" s="10"/>
      <c r="D351" s="28"/>
      <c r="E351" s="29"/>
      <c r="F351" s="9"/>
      <c r="G351" s="29"/>
      <c r="H351" s="29"/>
    </row>
    <row r="352" spans="3:8" x14ac:dyDescent="0.3">
      <c r="C352" s="10"/>
      <c r="D352" s="28"/>
      <c r="E352" s="29"/>
      <c r="F352" s="9"/>
      <c r="G352" s="29"/>
      <c r="H352" s="29"/>
    </row>
    <row r="353" spans="3:8" x14ac:dyDescent="0.3">
      <c r="C353" s="10"/>
      <c r="D353" s="28"/>
      <c r="E353" s="29"/>
      <c r="F353" s="9"/>
      <c r="G353" s="29"/>
      <c r="H353" s="29"/>
    </row>
    <row r="354" spans="3:8" x14ac:dyDescent="0.3">
      <c r="C354" s="10"/>
      <c r="D354" s="28"/>
      <c r="E354" s="29"/>
      <c r="F354" s="9"/>
      <c r="G354" s="29"/>
      <c r="H354" s="29"/>
    </row>
    <row r="355" spans="3:8" x14ac:dyDescent="0.3">
      <c r="C355" s="10"/>
      <c r="D355" s="28"/>
      <c r="E355" s="29"/>
      <c r="F355" s="9"/>
      <c r="G355" s="29"/>
      <c r="H355" s="29"/>
    </row>
    <row r="356" spans="3:8" x14ac:dyDescent="0.3">
      <c r="C356" s="10"/>
      <c r="D356" s="28"/>
      <c r="E356" s="29"/>
      <c r="F356" s="9"/>
      <c r="G356" s="29"/>
      <c r="H356" s="29"/>
    </row>
    <row r="357" spans="3:8" x14ac:dyDescent="0.3">
      <c r="C357" s="10"/>
      <c r="D357" s="28"/>
      <c r="E357" s="29"/>
      <c r="F357" s="9"/>
      <c r="G357" s="29"/>
      <c r="H357" s="29"/>
    </row>
    <row r="358" spans="3:8" x14ac:dyDescent="0.3">
      <c r="C358" s="10"/>
      <c r="D358" s="28"/>
      <c r="E358" s="29"/>
      <c r="F358" s="9"/>
      <c r="G358" s="29"/>
      <c r="H358" s="29"/>
    </row>
    <row r="359" spans="3:8" x14ac:dyDescent="0.3">
      <c r="C359" s="10"/>
      <c r="D359" s="28"/>
      <c r="E359" s="29"/>
      <c r="F359" s="9"/>
      <c r="G359" s="29"/>
      <c r="H359" s="29"/>
    </row>
    <row r="360" spans="3:8" x14ac:dyDescent="0.3">
      <c r="C360" s="10"/>
      <c r="D360" s="28"/>
      <c r="E360" s="29"/>
      <c r="F360" s="9"/>
      <c r="G360" s="29"/>
      <c r="H360" s="29"/>
    </row>
    <row r="361" spans="3:8" x14ac:dyDescent="0.3">
      <c r="C361" s="10"/>
      <c r="D361" s="28"/>
      <c r="E361" s="29"/>
      <c r="F361" s="9"/>
      <c r="G361" s="29"/>
      <c r="H361" s="29"/>
    </row>
    <row r="362" spans="3:8" x14ac:dyDescent="0.3">
      <c r="C362" s="10"/>
      <c r="D362" s="28"/>
      <c r="E362" s="29"/>
      <c r="F362" s="9"/>
      <c r="G362" s="29"/>
      <c r="H362" s="29"/>
    </row>
    <row r="363" spans="3:8" x14ac:dyDescent="0.3">
      <c r="C363" s="10"/>
      <c r="D363" s="28"/>
      <c r="E363" s="29"/>
      <c r="F363" s="9"/>
      <c r="G363" s="29"/>
      <c r="H363" s="29"/>
    </row>
    <row r="364" spans="3:8" x14ac:dyDescent="0.3">
      <c r="C364" s="10"/>
      <c r="D364" s="28"/>
      <c r="E364" s="29"/>
      <c r="F364" s="9"/>
      <c r="G364" s="29"/>
      <c r="H364" s="29"/>
    </row>
    <row r="365" spans="3:8" x14ac:dyDescent="0.3">
      <c r="C365" s="10"/>
      <c r="D365" s="28"/>
      <c r="E365" s="29"/>
      <c r="F365" s="9"/>
      <c r="G365" s="29"/>
      <c r="H365" s="29"/>
    </row>
    <row r="366" spans="3:8" x14ac:dyDescent="0.3">
      <c r="C366" s="10"/>
      <c r="D366" s="28"/>
      <c r="E366" s="29"/>
      <c r="F366" s="9"/>
      <c r="G366" s="29"/>
      <c r="H366" s="29"/>
    </row>
    <row r="367" spans="3:8" x14ac:dyDescent="0.3">
      <c r="C367" s="10"/>
      <c r="D367" s="28"/>
      <c r="E367" s="29"/>
      <c r="F367" s="9"/>
      <c r="G367" s="29"/>
      <c r="H367" s="29"/>
    </row>
    <row r="368" spans="3:8" x14ac:dyDescent="0.3">
      <c r="C368" s="10"/>
      <c r="D368" s="28"/>
      <c r="E368" s="29"/>
      <c r="F368" s="9"/>
      <c r="G368" s="29"/>
      <c r="H368" s="29"/>
    </row>
    <row r="369" spans="3:8" x14ac:dyDescent="0.3">
      <c r="C369" s="10"/>
      <c r="D369" s="28"/>
      <c r="E369" s="29"/>
      <c r="F369" s="9"/>
      <c r="G369" s="29"/>
      <c r="H369" s="29"/>
    </row>
    <row r="370" spans="3:8" x14ac:dyDescent="0.3">
      <c r="C370" s="10"/>
      <c r="D370" s="28"/>
      <c r="E370" s="29"/>
      <c r="F370" s="9"/>
      <c r="G370" s="29"/>
      <c r="H370" s="29"/>
    </row>
    <row r="371" spans="3:8" x14ac:dyDescent="0.3">
      <c r="C371" s="10"/>
      <c r="D371" s="28"/>
      <c r="E371" s="29"/>
      <c r="F371" s="9"/>
      <c r="G371" s="29"/>
      <c r="H371" s="29"/>
    </row>
  </sheetData>
  <pageMargins left="0.25" right="0.25" top="0.75" bottom="0.75" header="0.3" footer="0.3"/>
  <pageSetup paperSize="9" scale="70" orientation="portrait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M48"/>
  <sheetViews>
    <sheetView zoomScaleNormal="100" workbookViewId="0">
      <selection activeCell="B2" sqref="B2"/>
    </sheetView>
  </sheetViews>
  <sheetFormatPr defaultColWidth="9.109375" defaultRowHeight="14.4" x14ac:dyDescent="0.3"/>
  <cols>
    <col min="1" max="1" width="3.6640625" style="14" customWidth="1"/>
    <col min="2" max="2" width="17.33203125" style="14" customWidth="1"/>
    <col min="3" max="3" width="16.109375" style="14" customWidth="1"/>
    <col min="4" max="4" width="9.5546875" style="14" customWidth="1"/>
    <col min="5" max="5" width="9.6640625" style="14" customWidth="1"/>
    <col min="6" max="6" width="9.88671875" style="14" customWidth="1"/>
    <col min="7" max="7" width="10.109375" style="14" customWidth="1"/>
    <col min="8" max="8" width="10.5546875" style="14" customWidth="1"/>
    <col min="9" max="9" width="9.109375" style="14" hidden="1" customWidth="1"/>
    <col min="10" max="10" width="13.6640625" style="14" customWidth="1"/>
    <col min="11" max="11" width="9.88671875" style="14" bestFit="1" customWidth="1"/>
    <col min="12" max="12" width="9.33203125" style="14" bestFit="1" customWidth="1"/>
    <col min="13" max="13" width="9.88671875" style="14" bestFit="1" customWidth="1"/>
    <col min="14" max="16384" width="9.109375" style="14"/>
  </cols>
  <sheetData>
    <row r="2" spans="1:13" ht="18" x14ac:dyDescent="0.35">
      <c r="B2" s="130" t="s">
        <v>151</v>
      </c>
      <c r="K2" s="15"/>
    </row>
    <row r="3" spans="1:13" x14ac:dyDescent="0.3">
      <c r="B3" s="131" t="s">
        <v>115</v>
      </c>
      <c r="K3" s="15"/>
    </row>
    <row r="4" spans="1:13" x14ac:dyDescent="0.3">
      <c r="B4" s="195" t="s">
        <v>152</v>
      </c>
      <c r="K4" s="15"/>
    </row>
    <row r="5" spans="1:13" x14ac:dyDescent="0.3">
      <c r="A5" s="14" t="s">
        <v>0</v>
      </c>
    </row>
    <row r="6" spans="1:13" ht="4.5" customHeight="1" x14ac:dyDescent="0.3">
      <c r="B6" s="133" t="s">
        <v>0</v>
      </c>
      <c r="C6" s="134"/>
      <c r="D6" s="134"/>
      <c r="E6" s="134"/>
      <c r="F6" s="134"/>
      <c r="G6" s="135"/>
      <c r="H6" s="136"/>
    </row>
    <row r="7" spans="1:13" s="110" customFormat="1" x14ac:dyDescent="0.3">
      <c r="B7" s="132" t="s">
        <v>17</v>
      </c>
      <c r="C7" s="119"/>
      <c r="D7" s="19" t="s">
        <v>18</v>
      </c>
      <c r="E7" s="19" t="s">
        <v>19</v>
      </c>
      <c r="F7" s="19" t="s">
        <v>20</v>
      </c>
      <c r="G7" s="19" t="s">
        <v>19</v>
      </c>
      <c r="H7" s="19" t="s">
        <v>67</v>
      </c>
      <c r="I7" s="16"/>
      <c r="K7" s="111"/>
      <c r="L7" s="112"/>
      <c r="M7" s="112"/>
    </row>
    <row r="8" spans="1:13" x14ac:dyDescent="0.3">
      <c r="B8" s="113" t="s">
        <v>22</v>
      </c>
      <c r="C8" s="18"/>
      <c r="D8" s="128"/>
      <c r="E8" s="128"/>
      <c r="F8" s="128"/>
      <c r="G8" s="127"/>
      <c r="H8" s="127"/>
      <c r="I8" s="17"/>
      <c r="K8" s="111"/>
      <c r="L8" s="112"/>
      <c r="M8" s="112"/>
    </row>
    <row r="9" spans="1:13" x14ac:dyDescent="0.3">
      <c r="B9" s="18" t="s">
        <v>24</v>
      </c>
      <c r="C9" s="18" t="s">
        <v>23</v>
      </c>
      <c r="D9" s="53">
        <v>24</v>
      </c>
      <c r="E9" s="118">
        <f>+D9*'vnos-podatkov'!C11</f>
        <v>840</v>
      </c>
      <c r="F9" s="53">
        <v>60</v>
      </c>
      <c r="G9" s="46">
        <f>+F9*'vnos-podatkov'!C10</f>
        <v>570</v>
      </c>
      <c r="H9" s="46">
        <f>+E9+G9</f>
        <v>1410</v>
      </c>
      <c r="I9" s="17"/>
    </row>
    <row r="10" spans="1:13" x14ac:dyDescent="0.3">
      <c r="B10" s="18"/>
      <c r="C10" s="18" t="s">
        <v>25</v>
      </c>
      <c r="D10" s="53">
        <v>12</v>
      </c>
      <c r="E10" s="118">
        <f>+D10*'vnos-podatkov'!C11</f>
        <v>420</v>
      </c>
      <c r="F10" s="53">
        <v>0</v>
      </c>
      <c r="G10" s="46">
        <v>0</v>
      </c>
      <c r="H10" s="46">
        <f>+E10+G10</f>
        <v>420</v>
      </c>
      <c r="I10" s="17"/>
    </row>
    <row r="11" spans="1:13" x14ac:dyDescent="0.3">
      <c r="B11" s="18"/>
      <c r="C11" s="18" t="s">
        <v>26</v>
      </c>
      <c r="D11" s="53">
        <v>0</v>
      </c>
      <c r="E11" s="118">
        <f>0*'vnos-podatkov'!C11</f>
        <v>0</v>
      </c>
      <c r="F11" s="53">
        <v>260</v>
      </c>
      <c r="G11" s="46">
        <f>+F11*'vnos-podatkov'!C10</f>
        <v>2470</v>
      </c>
      <c r="H11" s="46">
        <f>+E11+G11</f>
        <v>2470</v>
      </c>
      <c r="I11" s="17"/>
    </row>
    <row r="12" spans="1:13" x14ac:dyDescent="0.3">
      <c r="B12" s="18"/>
      <c r="C12" s="18" t="s">
        <v>27</v>
      </c>
      <c r="D12" s="53">
        <v>5</v>
      </c>
      <c r="E12" s="118">
        <f>+D12*'vnos-podatkov'!C11</f>
        <v>175</v>
      </c>
      <c r="F12" s="53">
        <v>5</v>
      </c>
      <c r="G12" s="46">
        <f>+F12*'vnos-podatkov'!C11</f>
        <v>175</v>
      </c>
      <c r="H12" s="46">
        <f>+E12+G12</f>
        <v>350</v>
      </c>
      <c r="I12" s="17"/>
    </row>
    <row r="13" spans="1:13" x14ac:dyDescent="0.3">
      <c r="B13" s="18"/>
      <c r="C13" s="18" t="s">
        <v>120</v>
      </c>
      <c r="D13" s="53">
        <v>3</v>
      </c>
      <c r="E13" s="118">
        <f>+D13*'vnos-podatkov'!C11</f>
        <v>105</v>
      </c>
      <c r="F13" s="53">
        <v>24</v>
      </c>
      <c r="G13" s="46">
        <f>+F13*'vnos-podatkov'!C10</f>
        <v>228</v>
      </c>
      <c r="H13" s="46">
        <f>+E13+G13</f>
        <v>333</v>
      </c>
      <c r="I13" s="17"/>
    </row>
    <row r="14" spans="1:13" x14ac:dyDescent="0.3">
      <c r="B14" s="18"/>
      <c r="C14" s="120" t="s">
        <v>28</v>
      </c>
      <c r="D14" s="127"/>
      <c r="E14" s="127"/>
      <c r="F14" s="127"/>
      <c r="G14" s="127"/>
      <c r="H14" s="46">
        <f>SUM(H8:H13)</f>
        <v>4983</v>
      </c>
      <c r="I14" s="17"/>
    </row>
    <row r="15" spans="1:13" ht="6.6" customHeight="1" x14ac:dyDescent="0.3">
      <c r="B15" s="134"/>
      <c r="C15" s="134"/>
      <c r="D15" s="134"/>
      <c r="E15" s="134"/>
      <c r="F15" s="134"/>
      <c r="G15" s="134"/>
      <c r="H15" s="134"/>
    </row>
    <row r="16" spans="1:13" x14ac:dyDescent="0.3">
      <c r="B16" s="18"/>
      <c r="C16" s="18"/>
      <c r="D16" s="19" t="s">
        <v>29</v>
      </c>
      <c r="E16" s="19" t="s">
        <v>30</v>
      </c>
      <c r="F16" s="19" t="s">
        <v>31</v>
      </c>
    </row>
    <row r="17" spans="2:9" x14ac:dyDescent="0.3">
      <c r="B17" s="113" t="s">
        <v>32</v>
      </c>
      <c r="C17" s="18" t="s">
        <v>33</v>
      </c>
      <c r="D17" s="114">
        <v>60000</v>
      </c>
      <c r="E17" s="115">
        <v>0.6</v>
      </c>
      <c r="F17" s="121">
        <f>+D17*E17</f>
        <v>36000</v>
      </c>
    </row>
    <row r="18" spans="2:9" x14ac:dyDescent="0.3">
      <c r="B18" s="18" t="s">
        <v>24</v>
      </c>
      <c r="C18" s="18" t="s">
        <v>34</v>
      </c>
      <c r="D18" s="114">
        <v>15000</v>
      </c>
      <c r="E18" s="116">
        <v>6.0000000000000001E-3</v>
      </c>
      <c r="F18" s="121">
        <f t="shared" ref="F18:F21" si="0">+D18*E18</f>
        <v>90</v>
      </c>
    </row>
    <row r="19" spans="2:9" x14ac:dyDescent="0.3">
      <c r="B19" s="18"/>
      <c r="C19" s="18" t="s">
        <v>35</v>
      </c>
      <c r="D19" s="114">
        <v>300</v>
      </c>
      <c r="E19" s="116">
        <v>0.5</v>
      </c>
      <c r="F19" s="121">
        <f t="shared" si="0"/>
        <v>150</v>
      </c>
    </row>
    <row r="20" spans="2:9" x14ac:dyDescent="0.3">
      <c r="B20" s="18"/>
      <c r="C20" s="18" t="s">
        <v>36</v>
      </c>
      <c r="D20" s="114">
        <v>110</v>
      </c>
      <c r="E20" s="116">
        <v>0.2</v>
      </c>
      <c r="F20" s="123">
        <f t="shared" si="0"/>
        <v>22</v>
      </c>
    </row>
    <row r="21" spans="2:9" x14ac:dyDescent="0.3">
      <c r="B21" s="18"/>
      <c r="C21" s="18" t="s">
        <v>37</v>
      </c>
      <c r="D21" s="114">
        <v>65</v>
      </c>
      <c r="E21" s="116">
        <v>0.28000000000000003</v>
      </c>
      <c r="F21" s="123">
        <f t="shared" si="0"/>
        <v>18.200000000000003</v>
      </c>
    </row>
    <row r="22" spans="2:9" x14ac:dyDescent="0.3">
      <c r="B22" s="18"/>
      <c r="C22" s="18" t="s">
        <v>28</v>
      </c>
      <c r="D22" s="20"/>
      <c r="E22" s="21"/>
      <c r="F22" s="123">
        <f>SUM(F17:F21)</f>
        <v>36280.199999999997</v>
      </c>
    </row>
    <row r="23" spans="2:9" x14ac:dyDescent="0.3">
      <c r="B23" s="113" t="s">
        <v>66</v>
      </c>
      <c r="C23" s="18"/>
      <c r="D23" s="20"/>
      <c r="E23" s="21"/>
      <c r="F23" s="21"/>
      <c r="G23" s="18"/>
      <c r="H23" s="125">
        <f>+F22+H14</f>
        <v>41263.199999999997</v>
      </c>
    </row>
    <row r="24" spans="2:9" ht="4.5" customHeight="1" x14ac:dyDescent="0.3">
      <c r="B24" s="160"/>
      <c r="C24" s="134"/>
      <c r="D24" s="161"/>
      <c r="E24" s="162"/>
      <c r="F24" s="162"/>
      <c r="G24" s="134"/>
      <c r="H24" s="163"/>
    </row>
    <row r="25" spans="2:9" ht="10.5" customHeight="1" x14ac:dyDescent="0.3">
      <c r="D25" s="22"/>
      <c r="E25" s="23"/>
      <c r="F25" s="22"/>
    </row>
    <row r="26" spans="2:9" ht="4.5" customHeight="1" x14ac:dyDescent="0.3">
      <c r="B26" s="137"/>
      <c r="C26" s="124"/>
      <c r="D26" s="126"/>
      <c r="E26" s="138"/>
      <c r="F26" s="126"/>
      <c r="G26" s="124"/>
      <c r="H26" s="124"/>
    </row>
    <row r="27" spans="2:9" x14ac:dyDescent="0.3">
      <c r="B27" s="132" t="s">
        <v>38</v>
      </c>
      <c r="C27" s="119"/>
      <c r="D27" s="19" t="s">
        <v>18</v>
      </c>
      <c r="E27" s="19" t="s">
        <v>19</v>
      </c>
      <c r="F27" s="19" t="s">
        <v>20</v>
      </c>
      <c r="G27" s="19" t="s">
        <v>19</v>
      </c>
      <c r="H27" s="19" t="s">
        <v>21</v>
      </c>
      <c r="I27" s="16"/>
    </row>
    <row r="28" spans="2:9" x14ac:dyDescent="0.3">
      <c r="B28" s="113" t="s">
        <v>22</v>
      </c>
      <c r="C28" s="18"/>
      <c r="D28" s="129"/>
      <c r="E28" s="127"/>
      <c r="F28" s="129"/>
      <c r="G28" s="127"/>
      <c r="H28" s="127"/>
      <c r="I28" s="17"/>
    </row>
    <row r="29" spans="2:9" x14ac:dyDescent="0.3">
      <c r="B29" s="18" t="s">
        <v>117</v>
      </c>
      <c r="C29" s="18" t="s">
        <v>25</v>
      </c>
      <c r="D29" s="52">
        <v>12</v>
      </c>
      <c r="E29" s="46">
        <f>+D29*'vnos-podatkov'!C11</f>
        <v>420</v>
      </c>
      <c r="F29" s="46"/>
      <c r="G29" s="46"/>
      <c r="H29" s="46">
        <f>+E29+G29</f>
        <v>420</v>
      </c>
      <c r="I29" s="17"/>
    </row>
    <row r="30" spans="2:9" x14ac:dyDescent="0.3">
      <c r="B30" s="18"/>
      <c r="C30" s="18" t="s">
        <v>26</v>
      </c>
      <c r="D30" s="54" t="s">
        <v>0</v>
      </c>
      <c r="E30" s="46"/>
      <c r="F30" s="62">
        <v>120</v>
      </c>
      <c r="G30" s="46">
        <f>+F30*'vnos-podatkov'!C10</f>
        <v>1140</v>
      </c>
      <c r="H30" s="46">
        <f>+E30+G30</f>
        <v>1140</v>
      </c>
      <c r="I30" s="17"/>
    </row>
    <row r="31" spans="2:9" x14ac:dyDescent="0.3">
      <c r="B31" s="18"/>
      <c r="C31" s="18" t="s">
        <v>65</v>
      </c>
      <c r="D31" s="52">
        <v>2</v>
      </c>
      <c r="E31" s="46">
        <f>+D31*'vnos-podatkov'!C11</f>
        <v>70</v>
      </c>
      <c r="F31" s="62">
        <v>2</v>
      </c>
      <c r="G31" s="46">
        <f>+F31*'vnos-podatkov'!C10</f>
        <v>19</v>
      </c>
      <c r="H31" s="46">
        <f>+E31+G31</f>
        <v>89</v>
      </c>
      <c r="I31" s="17"/>
    </row>
    <row r="32" spans="2:9" x14ac:dyDescent="0.3">
      <c r="B32" s="18"/>
      <c r="C32" s="18" t="s">
        <v>121</v>
      </c>
      <c r="D32" s="52">
        <v>6</v>
      </c>
      <c r="E32" s="46">
        <f>+D32*'vnos-podatkov'!C11</f>
        <v>210</v>
      </c>
      <c r="F32" s="62">
        <v>48</v>
      </c>
      <c r="G32" s="46">
        <f>+F32*'vnos-podatkov'!C10</f>
        <v>456</v>
      </c>
      <c r="H32" s="46">
        <f>+E32+G32</f>
        <v>666</v>
      </c>
      <c r="I32" s="17"/>
    </row>
    <row r="33" spans="2:10" x14ac:dyDescent="0.3">
      <c r="B33" s="18"/>
      <c r="C33" s="120" t="s">
        <v>28</v>
      </c>
      <c r="D33" s="127"/>
      <c r="E33" s="127"/>
      <c r="F33" s="127"/>
      <c r="G33" s="127"/>
      <c r="H33" s="46">
        <f>SUM(H29:H32)</f>
        <v>2315</v>
      </c>
      <c r="I33" s="17"/>
    </row>
    <row r="34" spans="2:10" ht="4.5" customHeight="1" x14ac:dyDescent="0.3">
      <c r="B34" s="124"/>
      <c r="C34" s="124"/>
      <c r="D34" s="124"/>
      <c r="E34" s="124"/>
      <c r="F34" s="124"/>
      <c r="G34" s="124"/>
      <c r="H34" s="126"/>
    </row>
    <row r="35" spans="2:10" x14ac:dyDescent="0.3">
      <c r="B35" s="18"/>
      <c r="C35" s="18"/>
      <c r="D35" s="19" t="s">
        <v>29</v>
      </c>
      <c r="E35" s="19" t="s">
        <v>30</v>
      </c>
      <c r="F35" s="19" t="s">
        <v>31</v>
      </c>
      <c r="H35" s="22"/>
      <c r="J35" s="14" t="s">
        <v>0</v>
      </c>
    </row>
    <row r="36" spans="2:10" x14ac:dyDescent="0.3">
      <c r="B36" s="113" t="s">
        <v>32</v>
      </c>
      <c r="C36" s="18" t="s">
        <v>35</v>
      </c>
      <c r="D36" s="114">
        <v>300</v>
      </c>
      <c r="E36" s="116">
        <v>0.5</v>
      </c>
      <c r="F36" s="122">
        <f t="shared" ref="F36:F38" si="1">+D36*E36</f>
        <v>150</v>
      </c>
      <c r="H36" s="22"/>
    </row>
    <row r="37" spans="2:10" x14ac:dyDescent="0.3">
      <c r="B37" s="18" t="s">
        <v>39</v>
      </c>
      <c r="C37" s="18" t="s">
        <v>36</v>
      </c>
      <c r="D37" s="114">
        <v>110</v>
      </c>
      <c r="E37" s="116">
        <v>0.2</v>
      </c>
      <c r="F37" s="122">
        <f t="shared" si="1"/>
        <v>22</v>
      </c>
      <c r="H37" s="22"/>
    </row>
    <row r="38" spans="2:10" x14ac:dyDescent="0.3">
      <c r="B38" s="18"/>
      <c r="C38" s="18" t="s">
        <v>37</v>
      </c>
      <c r="D38" s="114">
        <v>65</v>
      </c>
      <c r="E38" s="116">
        <v>0.28000000000000003</v>
      </c>
      <c r="F38" s="122">
        <f t="shared" si="1"/>
        <v>18.200000000000003</v>
      </c>
      <c r="H38" s="22"/>
    </row>
    <row r="39" spans="2:10" x14ac:dyDescent="0.3">
      <c r="B39" s="18"/>
      <c r="C39" s="18" t="str">
        <f>+C33</f>
        <v>skupaj</v>
      </c>
      <c r="D39" s="20"/>
      <c r="E39" s="21"/>
      <c r="F39" s="122">
        <f>SUM(F36:F38)</f>
        <v>190.2</v>
      </c>
      <c r="H39" s="22"/>
    </row>
    <row r="40" spans="2:10" x14ac:dyDescent="0.3">
      <c r="B40" s="113" t="s">
        <v>66</v>
      </c>
      <c r="C40" s="18"/>
      <c r="D40" s="18"/>
      <c r="E40" s="18"/>
      <c r="F40" s="18"/>
      <c r="G40" s="18"/>
      <c r="H40" s="125">
        <f>+H33+F39</f>
        <v>2505.1999999999998</v>
      </c>
    </row>
    <row r="41" spans="2:10" ht="6" customHeight="1" x14ac:dyDescent="0.3">
      <c r="B41" s="164"/>
      <c r="C41" s="165"/>
      <c r="D41" s="166"/>
      <c r="E41" s="167"/>
      <c r="F41" s="166"/>
      <c r="G41" s="165"/>
      <c r="H41" s="168"/>
    </row>
    <row r="42" spans="2:10" x14ac:dyDescent="0.3">
      <c r="D42" s="22"/>
      <c r="E42" s="23"/>
      <c r="F42" s="22"/>
      <c r="H42" s="117"/>
    </row>
    <row r="46" spans="2:10" x14ac:dyDescent="0.3">
      <c r="B46" s="15"/>
      <c r="H46" s="109"/>
    </row>
    <row r="47" spans="2:10" x14ac:dyDescent="0.3">
      <c r="D47" s="22"/>
      <c r="E47" s="23"/>
      <c r="F47" s="22"/>
      <c r="H47" s="111"/>
    </row>
    <row r="48" spans="2:10" x14ac:dyDescent="0.3">
      <c r="D48" s="22"/>
      <c r="E48" s="23"/>
      <c r="F48" s="22"/>
      <c r="H48" s="22"/>
    </row>
  </sheetData>
  <pageMargins left="0.25" right="0.25" top="0.75" bottom="0.75" header="0.3" footer="0.3"/>
  <pageSetup paperSize="9" scale="98" fitToHeight="0" orientation="portrait" horizontalDpi="4294967293" vertic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929"/>
  <sheetViews>
    <sheetView topLeftCell="B1" zoomScale="106" zoomScaleNormal="106" workbookViewId="0">
      <selection activeCell="C2" sqref="C2"/>
    </sheetView>
  </sheetViews>
  <sheetFormatPr defaultRowHeight="15.6" x14ac:dyDescent="0.3"/>
  <cols>
    <col min="1" max="1" width="6" style="7" hidden="1" customWidth="1"/>
    <col min="2" max="2" width="3.44140625" style="77" customWidth="1"/>
    <col min="3" max="3" width="39.5546875" style="101" customWidth="1"/>
    <col min="4" max="4" width="9.109375" style="4" customWidth="1"/>
    <col min="5" max="5" width="10.44140625" style="4" customWidth="1"/>
    <col min="6" max="6" width="0.109375" style="3" hidden="1" customWidth="1"/>
    <col min="7" max="7" width="9.6640625" style="5" customWidth="1"/>
    <col min="8" max="8" width="10.44140625" style="5" customWidth="1"/>
    <col min="9" max="9" width="3.5546875" style="1" customWidth="1"/>
    <col min="10" max="10" width="3.109375" style="1" customWidth="1"/>
    <col min="11" max="11" width="6.88671875" style="3" customWidth="1"/>
    <col min="12" max="12" width="11.109375" style="1" customWidth="1"/>
    <col min="13" max="13" width="13" style="1" customWidth="1"/>
    <col min="14" max="14" width="9.109375" style="1"/>
    <col min="15" max="15" width="1.44140625" style="1" customWidth="1"/>
    <col min="16" max="253" width="9.109375" style="1"/>
    <col min="254" max="254" width="6" style="1" customWidth="1"/>
    <col min="255" max="255" width="70.88671875" style="1" customWidth="1"/>
    <col min="256" max="257" width="12.33203125" style="1" customWidth="1"/>
    <col min="258" max="258" width="18" style="1" customWidth="1"/>
    <col min="259" max="259" width="13" style="1" customWidth="1"/>
    <col min="260" max="260" width="15.33203125" style="1" customWidth="1"/>
    <col min="261" max="261" width="11.88671875" style="1" bestFit="1" customWidth="1"/>
    <col min="262" max="262" width="1.88671875" style="1" customWidth="1"/>
    <col min="263" max="509" width="9.109375" style="1"/>
    <col min="510" max="510" width="6" style="1" customWidth="1"/>
    <col min="511" max="511" width="70.88671875" style="1" customWidth="1"/>
    <col min="512" max="513" width="12.33203125" style="1" customWidth="1"/>
    <col min="514" max="514" width="18" style="1" customWidth="1"/>
    <col min="515" max="515" width="13" style="1" customWidth="1"/>
    <col min="516" max="516" width="15.33203125" style="1" customWidth="1"/>
    <col min="517" max="517" width="11.88671875" style="1" bestFit="1" customWidth="1"/>
    <col min="518" max="518" width="1.88671875" style="1" customWidth="1"/>
    <col min="519" max="765" width="9.109375" style="1"/>
    <col min="766" max="766" width="6" style="1" customWidth="1"/>
    <col min="767" max="767" width="70.88671875" style="1" customWidth="1"/>
    <col min="768" max="769" width="12.33203125" style="1" customWidth="1"/>
    <col min="770" max="770" width="18" style="1" customWidth="1"/>
    <col min="771" max="771" width="13" style="1" customWidth="1"/>
    <col min="772" max="772" width="15.33203125" style="1" customWidth="1"/>
    <col min="773" max="773" width="11.88671875" style="1" bestFit="1" customWidth="1"/>
    <col min="774" max="774" width="1.88671875" style="1" customWidth="1"/>
    <col min="775" max="1021" width="9.109375" style="1"/>
    <col min="1022" max="1022" width="6" style="1" customWidth="1"/>
    <col min="1023" max="1023" width="70.88671875" style="1" customWidth="1"/>
    <col min="1024" max="1025" width="12.33203125" style="1" customWidth="1"/>
    <col min="1026" max="1026" width="18" style="1" customWidth="1"/>
    <col min="1027" max="1027" width="13" style="1" customWidth="1"/>
    <col min="1028" max="1028" width="15.33203125" style="1" customWidth="1"/>
    <col min="1029" max="1029" width="11.88671875" style="1" bestFit="1" customWidth="1"/>
    <col min="1030" max="1030" width="1.88671875" style="1" customWidth="1"/>
    <col min="1031" max="1277" width="9.109375" style="1"/>
    <col min="1278" max="1278" width="6" style="1" customWidth="1"/>
    <col min="1279" max="1279" width="70.88671875" style="1" customWidth="1"/>
    <col min="1280" max="1281" width="12.33203125" style="1" customWidth="1"/>
    <col min="1282" max="1282" width="18" style="1" customWidth="1"/>
    <col min="1283" max="1283" width="13" style="1" customWidth="1"/>
    <col min="1284" max="1284" width="15.33203125" style="1" customWidth="1"/>
    <col min="1285" max="1285" width="11.88671875" style="1" bestFit="1" customWidth="1"/>
    <col min="1286" max="1286" width="1.88671875" style="1" customWidth="1"/>
    <col min="1287" max="1533" width="9.109375" style="1"/>
    <col min="1534" max="1534" width="6" style="1" customWidth="1"/>
    <col min="1535" max="1535" width="70.88671875" style="1" customWidth="1"/>
    <col min="1536" max="1537" width="12.33203125" style="1" customWidth="1"/>
    <col min="1538" max="1538" width="18" style="1" customWidth="1"/>
    <col min="1539" max="1539" width="13" style="1" customWidth="1"/>
    <col min="1540" max="1540" width="15.33203125" style="1" customWidth="1"/>
    <col min="1541" max="1541" width="11.88671875" style="1" bestFit="1" customWidth="1"/>
    <col min="1542" max="1542" width="1.88671875" style="1" customWidth="1"/>
    <col min="1543" max="1789" width="9.109375" style="1"/>
    <col min="1790" max="1790" width="6" style="1" customWidth="1"/>
    <col min="1791" max="1791" width="70.88671875" style="1" customWidth="1"/>
    <col min="1792" max="1793" width="12.33203125" style="1" customWidth="1"/>
    <col min="1794" max="1794" width="18" style="1" customWidth="1"/>
    <col min="1795" max="1795" width="13" style="1" customWidth="1"/>
    <col min="1796" max="1796" width="15.33203125" style="1" customWidth="1"/>
    <col min="1797" max="1797" width="11.88671875" style="1" bestFit="1" customWidth="1"/>
    <col min="1798" max="1798" width="1.88671875" style="1" customWidth="1"/>
    <col min="1799" max="2045" width="9.109375" style="1"/>
    <col min="2046" max="2046" width="6" style="1" customWidth="1"/>
    <col min="2047" max="2047" width="70.88671875" style="1" customWidth="1"/>
    <col min="2048" max="2049" width="12.33203125" style="1" customWidth="1"/>
    <col min="2050" max="2050" width="18" style="1" customWidth="1"/>
    <col min="2051" max="2051" width="13" style="1" customWidth="1"/>
    <col min="2052" max="2052" width="15.33203125" style="1" customWidth="1"/>
    <col min="2053" max="2053" width="11.88671875" style="1" bestFit="1" customWidth="1"/>
    <col min="2054" max="2054" width="1.88671875" style="1" customWidth="1"/>
    <col min="2055" max="2301" width="9.109375" style="1"/>
    <col min="2302" max="2302" width="6" style="1" customWidth="1"/>
    <col min="2303" max="2303" width="70.88671875" style="1" customWidth="1"/>
    <col min="2304" max="2305" width="12.33203125" style="1" customWidth="1"/>
    <col min="2306" max="2306" width="18" style="1" customWidth="1"/>
    <col min="2307" max="2307" width="13" style="1" customWidth="1"/>
    <col min="2308" max="2308" width="15.33203125" style="1" customWidth="1"/>
    <col min="2309" max="2309" width="11.88671875" style="1" bestFit="1" customWidth="1"/>
    <col min="2310" max="2310" width="1.88671875" style="1" customWidth="1"/>
    <col min="2311" max="2557" width="9.109375" style="1"/>
    <col min="2558" max="2558" width="6" style="1" customWidth="1"/>
    <col min="2559" max="2559" width="70.88671875" style="1" customWidth="1"/>
    <col min="2560" max="2561" width="12.33203125" style="1" customWidth="1"/>
    <col min="2562" max="2562" width="18" style="1" customWidth="1"/>
    <col min="2563" max="2563" width="13" style="1" customWidth="1"/>
    <col min="2564" max="2564" width="15.33203125" style="1" customWidth="1"/>
    <col min="2565" max="2565" width="11.88671875" style="1" bestFit="1" customWidth="1"/>
    <col min="2566" max="2566" width="1.88671875" style="1" customWidth="1"/>
    <col min="2567" max="2813" width="9.109375" style="1"/>
    <col min="2814" max="2814" width="6" style="1" customWidth="1"/>
    <col min="2815" max="2815" width="70.88671875" style="1" customWidth="1"/>
    <col min="2816" max="2817" width="12.33203125" style="1" customWidth="1"/>
    <col min="2818" max="2818" width="18" style="1" customWidth="1"/>
    <col min="2819" max="2819" width="13" style="1" customWidth="1"/>
    <col min="2820" max="2820" width="15.33203125" style="1" customWidth="1"/>
    <col min="2821" max="2821" width="11.88671875" style="1" bestFit="1" customWidth="1"/>
    <col min="2822" max="2822" width="1.88671875" style="1" customWidth="1"/>
    <col min="2823" max="3069" width="9.109375" style="1"/>
    <col min="3070" max="3070" width="6" style="1" customWidth="1"/>
    <col min="3071" max="3071" width="70.88671875" style="1" customWidth="1"/>
    <col min="3072" max="3073" width="12.33203125" style="1" customWidth="1"/>
    <col min="3074" max="3074" width="18" style="1" customWidth="1"/>
    <col min="3075" max="3075" width="13" style="1" customWidth="1"/>
    <col min="3076" max="3076" width="15.33203125" style="1" customWidth="1"/>
    <col min="3077" max="3077" width="11.88671875" style="1" bestFit="1" customWidth="1"/>
    <col min="3078" max="3078" width="1.88671875" style="1" customWidth="1"/>
    <col min="3079" max="3325" width="9.109375" style="1"/>
    <col min="3326" max="3326" width="6" style="1" customWidth="1"/>
    <col min="3327" max="3327" width="70.88671875" style="1" customWidth="1"/>
    <col min="3328" max="3329" width="12.33203125" style="1" customWidth="1"/>
    <col min="3330" max="3330" width="18" style="1" customWidth="1"/>
    <col min="3331" max="3331" width="13" style="1" customWidth="1"/>
    <col min="3332" max="3332" width="15.33203125" style="1" customWidth="1"/>
    <col min="3333" max="3333" width="11.88671875" style="1" bestFit="1" customWidth="1"/>
    <col min="3334" max="3334" width="1.88671875" style="1" customWidth="1"/>
    <col min="3335" max="3581" width="9.109375" style="1"/>
    <col min="3582" max="3582" width="6" style="1" customWidth="1"/>
    <col min="3583" max="3583" width="70.88671875" style="1" customWidth="1"/>
    <col min="3584" max="3585" width="12.33203125" style="1" customWidth="1"/>
    <col min="3586" max="3586" width="18" style="1" customWidth="1"/>
    <col min="3587" max="3587" width="13" style="1" customWidth="1"/>
    <col min="3588" max="3588" width="15.33203125" style="1" customWidth="1"/>
    <col min="3589" max="3589" width="11.88671875" style="1" bestFit="1" customWidth="1"/>
    <col min="3590" max="3590" width="1.88671875" style="1" customWidth="1"/>
    <col min="3591" max="3837" width="9.109375" style="1"/>
    <col min="3838" max="3838" width="6" style="1" customWidth="1"/>
    <col min="3839" max="3839" width="70.88671875" style="1" customWidth="1"/>
    <col min="3840" max="3841" width="12.33203125" style="1" customWidth="1"/>
    <col min="3842" max="3842" width="18" style="1" customWidth="1"/>
    <col min="3843" max="3843" width="13" style="1" customWidth="1"/>
    <col min="3844" max="3844" width="15.33203125" style="1" customWidth="1"/>
    <col min="3845" max="3845" width="11.88671875" style="1" bestFit="1" customWidth="1"/>
    <col min="3846" max="3846" width="1.88671875" style="1" customWidth="1"/>
    <col min="3847" max="4093" width="9.109375" style="1"/>
    <col min="4094" max="4094" width="6" style="1" customWidth="1"/>
    <col min="4095" max="4095" width="70.88671875" style="1" customWidth="1"/>
    <col min="4096" max="4097" width="12.33203125" style="1" customWidth="1"/>
    <col min="4098" max="4098" width="18" style="1" customWidth="1"/>
    <col min="4099" max="4099" width="13" style="1" customWidth="1"/>
    <col min="4100" max="4100" width="15.33203125" style="1" customWidth="1"/>
    <col min="4101" max="4101" width="11.88671875" style="1" bestFit="1" customWidth="1"/>
    <col min="4102" max="4102" width="1.88671875" style="1" customWidth="1"/>
    <col min="4103" max="4349" width="9.109375" style="1"/>
    <col min="4350" max="4350" width="6" style="1" customWidth="1"/>
    <col min="4351" max="4351" width="70.88671875" style="1" customWidth="1"/>
    <col min="4352" max="4353" width="12.33203125" style="1" customWidth="1"/>
    <col min="4354" max="4354" width="18" style="1" customWidth="1"/>
    <col min="4355" max="4355" width="13" style="1" customWidth="1"/>
    <col min="4356" max="4356" width="15.33203125" style="1" customWidth="1"/>
    <col min="4357" max="4357" width="11.88671875" style="1" bestFit="1" customWidth="1"/>
    <col min="4358" max="4358" width="1.88671875" style="1" customWidth="1"/>
    <col min="4359" max="4605" width="9.109375" style="1"/>
    <col min="4606" max="4606" width="6" style="1" customWidth="1"/>
    <col min="4607" max="4607" width="70.88671875" style="1" customWidth="1"/>
    <col min="4608" max="4609" width="12.33203125" style="1" customWidth="1"/>
    <col min="4610" max="4610" width="18" style="1" customWidth="1"/>
    <col min="4611" max="4611" width="13" style="1" customWidth="1"/>
    <col min="4612" max="4612" width="15.33203125" style="1" customWidth="1"/>
    <col min="4613" max="4613" width="11.88671875" style="1" bestFit="1" customWidth="1"/>
    <col min="4614" max="4614" width="1.88671875" style="1" customWidth="1"/>
    <col min="4615" max="4861" width="9.109375" style="1"/>
    <col min="4862" max="4862" width="6" style="1" customWidth="1"/>
    <col min="4863" max="4863" width="70.88671875" style="1" customWidth="1"/>
    <col min="4864" max="4865" width="12.33203125" style="1" customWidth="1"/>
    <col min="4866" max="4866" width="18" style="1" customWidth="1"/>
    <col min="4867" max="4867" width="13" style="1" customWidth="1"/>
    <col min="4868" max="4868" width="15.33203125" style="1" customWidth="1"/>
    <col min="4869" max="4869" width="11.88671875" style="1" bestFit="1" customWidth="1"/>
    <col min="4870" max="4870" width="1.88671875" style="1" customWidth="1"/>
    <col min="4871" max="5117" width="9.109375" style="1"/>
    <col min="5118" max="5118" width="6" style="1" customWidth="1"/>
    <col min="5119" max="5119" width="70.88671875" style="1" customWidth="1"/>
    <col min="5120" max="5121" width="12.33203125" style="1" customWidth="1"/>
    <col min="5122" max="5122" width="18" style="1" customWidth="1"/>
    <col min="5123" max="5123" width="13" style="1" customWidth="1"/>
    <col min="5124" max="5124" width="15.33203125" style="1" customWidth="1"/>
    <col min="5125" max="5125" width="11.88671875" style="1" bestFit="1" customWidth="1"/>
    <col min="5126" max="5126" width="1.88671875" style="1" customWidth="1"/>
    <col min="5127" max="5373" width="9.109375" style="1"/>
    <col min="5374" max="5374" width="6" style="1" customWidth="1"/>
    <col min="5375" max="5375" width="70.88671875" style="1" customWidth="1"/>
    <col min="5376" max="5377" width="12.33203125" style="1" customWidth="1"/>
    <col min="5378" max="5378" width="18" style="1" customWidth="1"/>
    <col min="5379" max="5379" width="13" style="1" customWidth="1"/>
    <col min="5380" max="5380" width="15.33203125" style="1" customWidth="1"/>
    <col min="5381" max="5381" width="11.88671875" style="1" bestFit="1" customWidth="1"/>
    <col min="5382" max="5382" width="1.88671875" style="1" customWidth="1"/>
    <col min="5383" max="5629" width="9.109375" style="1"/>
    <col min="5630" max="5630" width="6" style="1" customWidth="1"/>
    <col min="5631" max="5631" width="70.88671875" style="1" customWidth="1"/>
    <col min="5632" max="5633" width="12.33203125" style="1" customWidth="1"/>
    <col min="5634" max="5634" width="18" style="1" customWidth="1"/>
    <col min="5635" max="5635" width="13" style="1" customWidth="1"/>
    <col min="5636" max="5636" width="15.33203125" style="1" customWidth="1"/>
    <col min="5637" max="5637" width="11.88671875" style="1" bestFit="1" customWidth="1"/>
    <col min="5638" max="5638" width="1.88671875" style="1" customWidth="1"/>
    <col min="5639" max="5885" width="9.109375" style="1"/>
    <col min="5886" max="5886" width="6" style="1" customWidth="1"/>
    <col min="5887" max="5887" width="70.88671875" style="1" customWidth="1"/>
    <col min="5888" max="5889" width="12.33203125" style="1" customWidth="1"/>
    <col min="5890" max="5890" width="18" style="1" customWidth="1"/>
    <col min="5891" max="5891" width="13" style="1" customWidth="1"/>
    <col min="5892" max="5892" width="15.33203125" style="1" customWidth="1"/>
    <col min="5893" max="5893" width="11.88671875" style="1" bestFit="1" customWidth="1"/>
    <col min="5894" max="5894" width="1.88671875" style="1" customWidth="1"/>
    <col min="5895" max="6141" width="9.109375" style="1"/>
    <col min="6142" max="6142" width="6" style="1" customWidth="1"/>
    <col min="6143" max="6143" width="70.88671875" style="1" customWidth="1"/>
    <col min="6144" max="6145" width="12.33203125" style="1" customWidth="1"/>
    <col min="6146" max="6146" width="18" style="1" customWidth="1"/>
    <col min="6147" max="6147" width="13" style="1" customWidth="1"/>
    <col min="6148" max="6148" width="15.33203125" style="1" customWidth="1"/>
    <col min="6149" max="6149" width="11.88671875" style="1" bestFit="1" customWidth="1"/>
    <col min="6150" max="6150" width="1.88671875" style="1" customWidth="1"/>
    <col min="6151" max="6397" width="9.109375" style="1"/>
    <col min="6398" max="6398" width="6" style="1" customWidth="1"/>
    <col min="6399" max="6399" width="70.88671875" style="1" customWidth="1"/>
    <col min="6400" max="6401" width="12.33203125" style="1" customWidth="1"/>
    <col min="6402" max="6402" width="18" style="1" customWidth="1"/>
    <col min="6403" max="6403" width="13" style="1" customWidth="1"/>
    <col min="6404" max="6404" width="15.33203125" style="1" customWidth="1"/>
    <col min="6405" max="6405" width="11.88671875" style="1" bestFit="1" customWidth="1"/>
    <col min="6406" max="6406" width="1.88671875" style="1" customWidth="1"/>
    <col min="6407" max="6653" width="9.109375" style="1"/>
    <col min="6654" max="6654" width="6" style="1" customWidth="1"/>
    <col min="6655" max="6655" width="70.88671875" style="1" customWidth="1"/>
    <col min="6656" max="6657" width="12.33203125" style="1" customWidth="1"/>
    <col min="6658" max="6658" width="18" style="1" customWidth="1"/>
    <col min="6659" max="6659" width="13" style="1" customWidth="1"/>
    <col min="6660" max="6660" width="15.33203125" style="1" customWidth="1"/>
    <col min="6661" max="6661" width="11.88671875" style="1" bestFit="1" customWidth="1"/>
    <col min="6662" max="6662" width="1.88671875" style="1" customWidth="1"/>
    <col min="6663" max="6909" width="9.109375" style="1"/>
    <col min="6910" max="6910" width="6" style="1" customWidth="1"/>
    <col min="6911" max="6911" width="70.88671875" style="1" customWidth="1"/>
    <col min="6912" max="6913" width="12.33203125" style="1" customWidth="1"/>
    <col min="6914" max="6914" width="18" style="1" customWidth="1"/>
    <col min="6915" max="6915" width="13" style="1" customWidth="1"/>
    <col min="6916" max="6916" width="15.33203125" style="1" customWidth="1"/>
    <col min="6917" max="6917" width="11.88671875" style="1" bestFit="1" customWidth="1"/>
    <col min="6918" max="6918" width="1.88671875" style="1" customWidth="1"/>
    <col min="6919" max="7165" width="9.109375" style="1"/>
    <col min="7166" max="7166" width="6" style="1" customWidth="1"/>
    <col min="7167" max="7167" width="70.88671875" style="1" customWidth="1"/>
    <col min="7168" max="7169" width="12.33203125" style="1" customWidth="1"/>
    <col min="7170" max="7170" width="18" style="1" customWidth="1"/>
    <col min="7171" max="7171" width="13" style="1" customWidth="1"/>
    <col min="7172" max="7172" width="15.33203125" style="1" customWidth="1"/>
    <col min="7173" max="7173" width="11.88671875" style="1" bestFit="1" customWidth="1"/>
    <col min="7174" max="7174" width="1.88671875" style="1" customWidth="1"/>
    <col min="7175" max="7421" width="9.109375" style="1"/>
    <col min="7422" max="7422" width="6" style="1" customWidth="1"/>
    <col min="7423" max="7423" width="70.88671875" style="1" customWidth="1"/>
    <col min="7424" max="7425" width="12.33203125" style="1" customWidth="1"/>
    <col min="7426" max="7426" width="18" style="1" customWidth="1"/>
    <col min="7427" max="7427" width="13" style="1" customWidth="1"/>
    <col min="7428" max="7428" width="15.33203125" style="1" customWidth="1"/>
    <col min="7429" max="7429" width="11.88671875" style="1" bestFit="1" customWidth="1"/>
    <col min="7430" max="7430" width="1.88671875" style="1" customWidth="1"/>
    <col min="7431" max="7677" width="9.109375" style="1"/>
    <col min="7678" max="7678" width="6" style="1" customWidth="1"/>
    <col min="7679" max="7679" width="70.88671875" style="1" customWidth="1"/>
    <col min="7680" max="7681" width="12.33203125" style="1" customWidth="1"/>
    <col min="7682" max="7682" width="18" style="1" customWidth="1"/>
    <col min="7683" max="7683" width="13" style="1" customWidth="1"/>
    <col min="7684" max="7684" width="15.33203125" style="1" customWidth="1"/>
    <col min="7685" max="7685" width="11.88671875" style="1" bestFit="1" customWidth="1"/>
    <col min="7686" max="7686" width="1.88671875" style="1" customWidth="1"/>
    <col min="7687" max="7933" width="9.109375" style="1"/>
    <col min="7934" max="7934" width="6" style="1" customWidth="1"/>
    <col min="7935" max="7935" width="70.88671875" style="1" customWidth="1"/>
    <col min="7936" max="7937" width="12.33203125" style="1" customWidth="1"/>
    <col min="7938" max="7938" width="18" style="1" customWidth="1"/>
    <col min="7939" max="7939" width="13" style="1" customWidth="1"/>
    <col min="7940" max="7940" width="15.33203125" style="1" customWidth="1"/>
    <col min="7941" max="7941" width="11.88671875" style="1" bestFit="1" customWidth="1"/>
    <col min="7942" max="7942" width="1.88671875" style="1" customWidth="1"/>
    <col min="7943" max="8189" width="9.109375" style="1"/>
    <col min="8190" max="8190" width="6" style="1" customWidth="1"/>
    <col min="8191" max="8191" width="70.88671875" style="1" customWidth="1"/>
    <col min="8192" max="8193" width="12.33203125" style="1" customWidth="1"/>
    <col min="8194" max="8194" width="18" style="1" customWidth="1"/>
    <col min="8195" max="8195" width="13" style="1" customWidth="1"/>
    <col min="8196" max="8196" width="15.33203125" style="1" customWidth="1"/>
    <col min="8197" max="8197" width="11.88671875" style="1" bestFit="1" customWidth="1"/>
    <col min="8198" max="8198" width="1.88671875" style="1" customWidth="1"/>
    <col min="8199" max="8445" width="9.109375" style="1"/>
    <col min="8446" max="8446" width="6" style="1" customWidth="1"/>
    <col min="8447" max="8447" width="70.88671875" style="1" customWidth="1"/>
    <col min="8448" max="8449" width="12.33203125" style="1" customWidth="1"/>
    <col min="8450" max="8450" width="18" style="1" customWidth="1"/>
    <col min="8451" max="8451" width="13" style="1" customWidth="1"/>
    <col min="8452" max="8452" width="15.33203125" style="1" customWidth="1"/>
    <col min="8453" max="8453" width="11.88671875" style="1" bestFit="1" customWidth="1"/>
    <col min="8454" max="8454" width="1.88671875" style="1" customWidth="1"/>
    <col min="8455" max="8701" width="9.109375" style="1"/>
    <col min="8702" max="8702" width="6" style="1" customWidth="1"/>
    <col min="8703" max="8703" width="70.88671875" style="1" customWidth="1"/>
    <col min="8704" max="8705" width="12.33203125" style="1" customWidth="1"/>
    <col min="8706" max="8706" width="18" style="1" customWidth="1"/>
    <col min="8707" max="8707" width="13" style="1" customWidth="1"/>
    <col min="8708" max="8708" width="15.33203125" style="1" customWidth="1"/>
    <col min="8709" max="8709" width="11.88671875" style="1" bestFit="1" customWidth="1"/>
    <col min="8710" max="8710" width="1.88671875" style="1" customWidth="1"/>
    <col min="8711" max="8957" width="9.109375" style="1"/>
    <col min="8958" max="8958" width="6" style="1" customWidth="1"/>
    <col min="8959" max="8959" width="70.88671875" style="1" customWidth="1"/>
    <col min="8960" max="8961" width="12.33203125" style="1" customWidth="1"/>
    <col min="8962" max="8962" width="18" style="1" customWidth="1"/>
    <col min="8963" max="8963" width="13" style="1" customWidth="1"/>
    <col min="8964" max="8964" width="15.33203125" style="1" customWidth="1"/>
    <col min="8965" max="8965" width="11.88671875" style="1" bestFit="1" customWidth="1"/>
    <col min="8966" max="8966" width="1.88671875" style="1" customWidth="1"/>
    <col min="8967" max="9213" width="9.109375" style="1"/>
    <col min="9214" max="9214" width="6" style="1" customWidth="1"/>
    <col min="9215" max="9215" width="70.88671875" style="1" customWidth="1"/>
    <col min="9216" max="9217" width="12.33203125" style="1" customWidth="1"/>
    <col min="9218" max="9218" width="18" style="1" customWidth="1"/>
    <col min="9219" max="9219" width="13" style="1" customWidth="1"/>
    <col min="9220" max="9220" width="15.33203125" style="1" customWidth="1"/>
    <col min="9221" max="9221" width="11.88671875" style="1" bestFit="1" customWidth="1"/>
    <col min="9222" max="9222" width="1.88671875" style="1" customWidth="1"/>
    <col min="9223" max="9469" width="9.109375" style="1"/>
    <col min="9470" max="9470" width="6" style="1" customWidth="1"/>
    <col min="9471" max="9471" width="70.88671875" style="1" customWidth="1"/>
    <col min="9472" max="9473" width="12.33203125" style="1" customWidth="1"/>
    <col min="9474" max="9474" width="18" style="1" customWidth="1"/>
    <col min="9475" max="9475" width="13" style="1" customWidth="1"/>
    <col min="9476" max="9476" width="15.33203125" style="1" customWidth="1"/>
    <col min="9477" max="9477" width="11.88671875" style="1" bestFit="1" customWidth="1"/>
    <col min="9478" max="9478" width="1.88671875" style="1" customWidth="1"/>
    <col min="9479" max="9725" width="9.109375" style="1"/>
    <col min="9726" max="9726" width="6" style="1" customWidth="1"/>
    <col min="9727" max="9727" width="70.88671875" style="1" customWidth="1"/>
    <col min="9728" max="9729" width="12.33203125" style="1" customWidth="1"/>
    <col min="9730" max="9730" width="18" style="1" customWidth="1"/>
    <col min="9731" max="9731" width="13" style="1" customWidth="1"/>
    <col min="9732" max="9732" width="15.33203125" style="1" customWidth="1"/>
    <col min="9733" max="9733" width="11.88671875" style="1" bestFit="1" customWidth="1"/>
    <col min="9734" max="9734" width="1.88671875" style="1" customWidth="1"/>
    <col min="9735" max="9981" width="9.109375" style="1"/>
    <col min="9982" max="9982" width="6" style="1" customWidth="1"/>
    <col min="9983" max="9983" width="70.88671875" style="1" customWidth="1"/>
    <col min="9984" max="9985" width="12.33203125" style="1" customWidth="1"/>
    <col min="9986" max="9986" width="18" style="1" customWidth="1"/>
    <col min="9987" max="9987" width="13" style="1" customWidth="1"/>
    <col min="9988" max="9988" width="15.33203125" style="1" customWidth="1"/>
    <col min="9989" max="9989" width="11.88671875" style="1" bestFit="1" customWidth="1"/>
    <col min="9990" max="9990" width="1.88671875" style="1" customWidth="1"/>
    <col min="9991" max="10237" width="9.109375" style="1"/>
    <col min="10238" max="10238" width="6" style="1" customWidth="1"/>
    <col min="10239" max="10239" width="70.88671875" style="1" customWidth="1"/>
    <col min="10240" max="10241" width="12.33203125" style="1" customWidth="1"/>
    <col min="10242" max="10242" width="18" style="1" customWidth="1"/>
    <col min="10243" max="10243" width="13" style="1" customWidth="1"/>
    <col min="10244" max="10244" width="15.33203125" style="1" customWidth="1"/>
    <col min="10245" max="10245" width="11.88671875" style="1" bestFit="1" customWidth="1"/>
    <col min="10246" max="10246" width="1.88671875" style="1" customWidth="1"/>
    <col min="10247" max="10493" width="9.109375" style="1"/>
    <col min="10494" max="10494" width="6" style="1" customWidth="1"/>
    <col min="10495" max="10495" width="70.88671875" style="1" customWidth="1"/>
    <col min="10496" max="10497" width="12.33203125" style="1" customWidth="1"/>
    <col min="10498" max="10498" width="18" style="1" customWidth="1"/>
    <col min="10499" max="10499" width="13" style="1" customWidth="1"/>
    <col min="10500" max="10500" width="15.33203125" style="1" customWidth="1"/>
    <col min="10501" max="10501" width="11.88671875" style="1" bestFit="1" customWidth="1"/>
    <col min="10502" max="10502" width="1.88671875" style="1" customWidth="1"/>
    <col min="10503" max="10749" width="9.109375" style="1"/>
    <col min="10750" max="10750" width="6" style="1" customWidth="1"/>
    <col min="10751" max="10751" width="70.88671875" style="1" customWidth="1"/>
    <col min="10752" max="10753" width="12.33203125" style="1" customWidth="1"/>
    <col min="10754" max="10754" width="18" style="1" customWidth="1"/>
    <col min="10755" max="10755" width="13" style="1" customWidth="1"/>
    <col min="10756" max="10756" width="15.33203125" style="1" customWidth="1"/>
    <col min="10757" max="10757" width="11.88671875" style="1" bestFit="1" customWidth="1"/>
    <col min="10758" max="10758" width="1.88671875" style="1" customWidth="1"/>
    <col min="10759" max="11005" width="9.109375" style="1"/>
    <col min="11006" max="11006" width="6" style="1" customWidth="1"/>
    <col min="11007" max="11007" width="70.88671875" style="1" customWidth="1"/>
    <col min="11008" max="11009" width="12.33203125" style="1" customWidth="1"/>
    <col min="11010" max="11010" width="18" style="1" customWidth="1"/>
    <col min="11011" max="11011" width="13" style="1" customWidth="1"/>
    <col min="11012" max="11012" width="15.33203125" style="1" customWidth="1"/>
    <col min="11013" max="11013" width="11.88671875" style="1" bestFit="1" customWidth="1"/>
    <col min="11014" max="11014" width="1.88671875" style="1" customWidth="1"/>
    <col min="11015" max="11261" width="9.109375" style="1"/>
    <col min="11262" max="11262" width="6" style="1" customWidth="1"/>
    <col min="11263" max="11263" width="70.88671875" style="1" customWidth="1"/>
    <col min="11264" max="11265" width="12.33203125" style="1" customWidth="1"/>
    <col min="11266" max="11266" width="18" style="1" customWidth="1"/>
    <col min="11267" max="11267" width="13" style="1" customWidth="1"/>
    <col min="11268" max="11268" width="15.33203125" style="1" customWidth="1"/>
    <col min="11269" max="11269" width="11.88671875" style="1" bestFit="1" customWidth="1"/>
    <col min="11270" max="11270" width="1.88671875" style="1" customWidth="1"/>
    <col min="11271" max="11517" width="9.109375" style="1"/>
    <col min="11518" max="11518" width="6" style="1" customWidth="1"/>
    <col min="11519" max="11519" width="70.88671875" style="1" customWidth="1"/>
    <col min="11520" max="11521" width="12.33203125" style="1" customWidth="1"/>
    <col min="11522" max="11522" width="18" style="1" customWidth="1"/>
    <col min="11523" max="11523" width="13" style="1" customWidth="1"/>
    <col min="11524" max="11524" width="15.33203125" style="1" customWidth="1"/>
    <col min="11525" max="11525" width="11.88671875" style="1" bestFit="1" customWidth="1"/>
    <col min="11526" max="11526" width="1.88671875" style="1" customWidth="1"/>
    <col min="11527" max="11773" width="9.109375" style="1"/>
    <col min="11774" max="11774" width="6" style="1" customWidth="1"/>
    <col min="11775" max="11775" width="70.88671875" style="1" customWidth="1"/>
    <col min="11776" max="11777" width="12.33203125" style="1" customWidth="1"/>
    <col min="11778" max="11778" width="18" style="1" customWidth="1"/>
    <col min="11779" max="11779" width="13" style="1" customWidth="1"/>
    <col min="11780" max="11780" width="15.33203125" style="1" customWidth="1"/>
    <col min="11781" max="11781" width="11.88671875" style="1" bestFit="1" customWidth="1"/>
    <col min="11782" max="11782" width="1.88671875" style="1" customWidth="1"/>
    <col min="11783" max="12029" width="9.109375" style="1"/>
    <col min="12030" max="12030" width="6" style="1" customWidth="1"/>
    <col min="12031" max="12031" width="70.88671875" style="1" customWidth="1"/>
    <col min="12032" max="12033" width="12.33203125" style="1" customWidth="1"/>
    <col min="12034" max="12034" width="18" style="1" customWidth="1"/>
    <col min="12035" max="12035" width="13" style="1" customWidth="1"/>
    <col min="12036" max="12036" width="15.33203125" style="1" customWidth="1"/>
    <col min="12037" max="12037" width="11.88671875" style="1" bestFit="1" customWidth="1"/>
    <col min="12038" max="12038" width="1.88671875" style="1" customWidth="1"/>
    <col min="12039" max="12285" width="9.109375" style="1"/>
    <col min="12286" max="12286" width="6" style="1" customWidth="1"/>
    <col min="12287" max="12287" width="70.88671875" style="1" customWidth="1"/>
    <col min="12288" max="12289" width="12.33203125" style="1" customWidth="1"/>
    <col min="12290" max="12290" width="18" style="1" customWidth="1"/>
    <col min="12291" max="12291" width="13" style="1" customWidth="1"/>
    <col min="12292" max="12292" width="15.33203125" style="1" customWidth="1"/>
    <col min="12293" max="12293" width="11.88671875" style="1" bestFit="1" customWidth="1"/>
    <col min="12294" max="12294" width="1.88671875" style="1" customWidth="1"/>
    <col min="12295" max="12541" width="9.109375" style="1"/>
    <col min="12542" max="12542" width="6" style="1" customWidth="1"/>
    <col min="12543" max="12543" width="70.88671875" style="1" customWidth="1"/>
    <col min="12544" max="12545" width="12.33203125" style="1" customWidth="1"/>
    <col min="12546" max="12546" width="18" style="1" customWidth="1"/>
    <col min="12547" max="12547" width="13" style="1" customWidth="1"/>
    <col min="12548" max="12548" width="15.33203125" style="1" customWidth="1"/>
    <col min="12549" max="12549" width="11.88671875" style="1" bestFit="1" customWidth="1"/>
    <col min="12550" max="12550" width="1.88671875" style="1" customWidth="1"/>
    <col min="12551" max="12797" width="9.109375" style="1"/>
    <col min="12798" max="12798" width="6" style="1" customWidth="1"/>
    <col min="12799" max="12799" width="70.88671875" style="1" customWidth="1"/>
    <col min="12800" max="12801" width="12.33203125" style="1" customWidth="1"/>
    <col min="12802" max="12802" width="18" style="1" customWidth="1"/>
    <col min="12803" max="12803" width="13" style="1" customWidth="1"/>
    <col min="12804" max="12804" width="15.33203125" style="1" customWidth="1"/>
    <col min="12805" max="12805" width="11.88671875" style="1" bestFit="1" customWidth="1"/>
    <col min="12806" max="12806" width="1.88671875" style="1" customWidth="1"/>
    <col min="12807" max="13053" width="9.109375" style="1"/>
    <col min="13054" max="13054" width="6" style="1" customWidth="1"/>
    <col min="13055" max="13055" width="70.88671875" style="1" customWidth="1"/>
    <col min="13056" max="13057" width="12.33203125" style="1" customWidth="1"/>
    <col min="13058" max="13058" width="18" style="1" customWidth="1"/>
    <col min="13059" max="13059" width="13" style="1" customWidth="1"/>
    <col min="13060" max="13060" width="15.33203125" style="1" customWidth="1"/>
    <col min="13061" max="13061" width="11.88671875" style="1" bestFit="1" customWidth="1"/>
    <col min="13062" max="13062" width="1.88671875" style="1" customWidth="1"/>
    <col min="13063" max="13309" width="9.109375" style="1"/>
    <col min="13310" max="13310" width="6" style="1" customWidth="1"/>
    <col min="13311" max="13311" width="70.88671875" style="1" customWidth="1"/>
    <col min="13312" max="13313" width="12.33203125" style="1" customWidth="1"/>
    <col min="13314" max="13314" width="18" style="1" customWidth="1"/>
    <col min="13315" max="13315" width="13" style="1" customWidth="1"/>
    <col min="13316" max="13316" width="15.33203125" style="1" customWidth="1"/>
    <col min="13317" max="13317" width="11.88671875" style="1" bestFit="1" customWidth="1"/>
    <col min="13318" max="13318" width="1.88671875" style="1" customWidth="1"/>
    <col min="13319" max="13565" width="9.109375" style="1"/>
    <col min="13566" max="13566" width="6" style="1" customWidth="1"/>
    <col min="13567" max="13567" width="70.88671875" style="1" customWidth="1"/>
    <col min="13568" max="13569" width="12.33203125" style="1" customWidth="1"/>
    <col min="13570" max="13570" width="18" style="1" customWidth="1"/>
    <col min="13571" max="13571" width="13" style="1" customWidth="1"/>
    <col min="13572" max="13572" width="15.33203125" style="1" customWidth="1"/>
    <col min="13573" max="13573" width="11.88671875" style="1" bestFit="1" customWidth="1"/>
    <col min="13574" max="13574" width="1.88671875" style="1" customWidth="1"/>
    <col min="13575" max="13821" width="9.109375" style="1"/>
    <col min="13822" max="13822" width="6" style="1" customWidth="1"/>
    <col min="13823" max="13823" width="70.88671875" style="1" customWidth="1"/>
    <col min="13824" max="13825" width="12.33203125" style="1" customWidth="1"/>
    <col min="13826" max="13826" width="18" style="1" customWidth="1"/>
    <col min="13827" max="13827" width="13" style="1" customWidth="1"/>
    <col min="13828" max="13828" width="15.33203125" style="1" customWidth="1"/>
    <col min="13829" max="13829" width="11.88671875" style="1" bestFit="1" customWidth="1"/>
    <col min="13830" max="13830" width="1.88671875" style="1" customWidth="1"/>
    <col min="13831" max="14077" width="9.109375" style="1"/>
    <col min="14078" max="14078" width="6" style="1" customWidth="1"/>
    <col min="14079" max="14079" width="70.88671875" style="1" customWidth="1"/>
    <col min="14080" max="14081" width="12.33203125" style="1" customWidth="1"/>
    <col min="14082" max="14082" width="18" style="1" customWidth="1"/>
    <col min="14083" max="14083" width="13" style="1" customWidth="1"/>
    <col min="14084" max="14084" width="15.33203125" style="1" customWidth="1"/>
    <col min="14085" max="14085" width="11.88671875" style="1" bestFit="1" customWidth="1"/>
    <col min="14086" max="14086" width="1.88671875" style="1" customWidth="1"/>
    <col min="14087" max="14333" width="9.109375" style="1"/>
    <col min="14334" max="14334" width="6" style="1" customWidth="1"/>
    <col min="14335" max="14335" width="70.88671875" style="1" customWidth="1"/>
    <col min="14336" max="14337" width="12.33203125" style="1" customWidth="1"/>
    <col min="14338" max="14338" width="18" style="1" customWidth="1"/>
    <col min="14339" max="14339" width="13" style="1" customWidth="1"/>
    <col min="14340" max="14340" width="15.33203125" style="1" customWidth="1"/>
    <col min="14341" max="14341" width="11.88671875" style="1" bestFit="1" customWidth="1"/>
    <col min="14342" max="14342" width="1.88671875" style="1" customWidth="1"/>
    <col min="14343" max="14589" width="9.109375" style="1"/>
    <col min="14590" max="14590" width="6" style="1" customWidth="1"/>
    <col min="14591" max="14591" width="70.88671875" style="1" customWidth="1"/>
    <col min="14592" max="14593" width="12.33203125" style="1" customWidth="1"/>
    <col min="14594" max="14594" width="18" style="1" customWidth="1"/>
    <col min="14595" max="14595" width="13" style="1" customWidth="1"/>
    <col min="14596" max="14596" width="15.33203125" style="1" customWidth="1"/>
    <col min="14597" max="14597" width="11.88671875" style="1" bestFit="1" customWidth="1"/>
    <col min="14598" max="14598" width="1.88671875" style="1" customWidth="1"/>
    <col min="14599" max="14845" width="9.109375" style="1"/>
    <col min="14846" max="14846" width="6" style="1" customWidth="1"/>
    <col min="14847" max="14847" width="70.88671875" style="1" customWidth="1"/>
    <col min="14848" max="14849" width="12.33203125" style="1" customWidth="1"/>
    <col min="14850" max="14850" width="18" style="1" customWidth="1"/>
    <col min="14851" max="14851" width="13" style="1" customWidth="1"/>
    <col min="14852" max="14852" width="15.33203125" style="1" customWidth="1"/>
    <col min="14853" max="14853" width="11.88671875" style="1" bestFit="1" customWidth="1"/>
    <col min="14854" max="14854" width="1.88671875" style="1" customWidth="1"/>
    <col min="14855" max="15101" width="9.109375" style="1"/>
    <col min="15102" max="15102" width="6" style="1" customWidth="1"/>
    <col min="15103" max="15103" width="70.88671875" style="1" customWidth="1"/>
    <col min="15104" max="15105" width="12.33203125" style="1" customWidth="1"/>
    <col min="15106" max="15106" width="18" style="1" customWidth="1"/>
    <col min="15107" max="15107" width="13" style="1" customWidth="1"/>
    <col min="15108" max="15108" width="15.33203125" style="1" customWidth="1"/>
    <col min="15109" max="15109" width="11.88671875" style="1" bestFit="1" customWidth="1"/>
    <col min="15110" max="15110" width="1.88671875" style="1" customWidth="1"/>
    <col min="15111" max="15357" width="9.109375" style="1"/>
    <col min="15358" max="15358" width="6" style="1" customWidth="1"/>
    <col min="15359" max="15359" width="70.88671875" style="1" customWidth="1"/>
    <col min="15360" max="15361" width="12.33203125" style="1" customWidth="1"/>
    <col min="15362" max="15362" width="18" style="1" customWidth="1"/>
    <col min="15363" max="15363" width="13" style="1" customWidth="1"/>
    <col min="15364" max="15364" width="15.33203125" style="1" customWidth="1"/>
    <col min="15365" max="15365" width="11.88671875" style="1" bestFit="1" customWidth="1"/>
    <col min="15366" max="15366" width="1.88671875" style="1" customWidth="1"/>
    <col min="15367" max="15613" width="9.109375" style="1"/>
    <col min="15614" max="15614" width="6" style="1" customWidth="1"/>
    <col min="15615" max="15615" width="70.88671875" style="1" customWidth="1"/>
    <col min="15616" max="15617" width="12.33203125" style="1" customWidth="1"/>
    <col min="15618" max="15618" width="18" style="1" customWidth="1"/>
    <col min="15619" max="15619" width="13" style="1" customWidth="1"/>
    <col min="15620" max="15620" width="15.33203125" style="1" customWidth="1"/>
    <col min="15621" max="15621" width="11.88671875" style="1" bestFit="1" customWidth="1"/>
    <col min="15622" max="15622" width="1.88671875" style="1" customWidth="1"/>
    <col min="15623" max="15869" width="9.109375" style="1"/>
    <col min="15870" max="15870" width="6" style="1" customWidth="1"/>
    <col min="15871" max="15871" width="70.88671875" style="1" customWidth="1"/>
    <col min="15872" max="15873" width="12.33203125" style="1" customWidth="1"/>
    <col min="15874" max="15874" width="18" style="1" customWidth="1"/>
    <col min="15875" max="15875" width="13" style="1" customWidth="1"/>
    <col min="15876" max="15876" width="15.33203125" style="1" customWidth="1"/>
    <col min="15877" max="15877" width="11.88671875" style="1" bestFit="1" customWidth="1"/>
    <col min="15878" max="15878" width="1.88671875" style="1" customWidth="1"/>
    <col min="15879" max="16125" width="9.109375" style="1"/>
    <col min="16126" max="16126" width="6" style="1" customWidth="1"/>
    <col min="16127" max="16127" width="70.88671875" style="1" customWidth="1"/>
    <col min="16128" max="16129" width="12.33203125" style="1" customWidth="1"/>
    <col min="16130" max="16130" width="18" style="1" customWidth="1"/>
    <col min="16131" max="16131" width="13" style="1" customWidth="1"/>
    <col min="16132" max="16132" width="15.33203125" style="1" customWidth="1"/>
    <col min="16133" max="16133" width="11.88671875" style="1" bestFit="1" customWidth="1"/>
    <col min="16134" max="16134" width="1.88671875" style="1" customWidth="1"/>
    <col min="16135" max="16384" width="9.109375" style="1"/>
  </cols>
  <sheetData>
    <row r="1" spans="1:15" x14ac:dyDescent="0.3">
      <c r="C1" s="74"/>
      <c r="D1" s="75"/>
      <c r="E1" s="75"/>
      <c r="G1" s="76"/>
      <c r="H1" s="76"/>
    </row>
    <row r="2" spans="1:15" ht="18" x14ac:dyDescent="0.35">
      <c r="C2" s="26" t="s">
        <v>129</v>
      </c>
      <c r="D2" s="75"/>
      <c r="E2" s="75"/>
      <c r="G2" s="76"/>
      <c r="H2" s="76"/>
    </row>
    <row r="3" spans="1:15" x14ac:dyDescent="0.3">
      <c r="C3" s="131" t="s">
        <v>116</v>
      </c>
      <c r="D3" s="75"/>
      <c r="E3" s="75"/>
      <c r="G3" s="76"/>
      <c r="H3" s="76"/>
    </row>
    <row r="4" spans="1:15" x14ac:dyDescent="0.3">
      <c r="A4" s="7" t="s">
        <v>147</v>
      </c>
      <c r="C4" s="131" t="s">
        <v>0</v>
      </c>
      <c r="D4" s="75"/>
      <c r="E4" s="75"/>
      <c r="G4" s="76"/>
      <c r="H4" s="76"/>
    </row>
    <row r="5" spans="1:15" ht="27.6" x14ac:dyDescent="0.3">
      <c r="A5" s="6" t="s">
        <v>1</v>
      </c>
      <c r="C5" s="93" t="s">
        <v>106</v>
      </c>
      <c r="D5" s="36" t="s">
        <v>81</v>
      </c>
      <c r="E5" s="36" t="s">
        <v>80</v>
      </c>
      <c r="F5" s="81"/>
      <c r="G5" s="36" t="s">
        <v>73</v>
      </c>
      <c r="H5" s="37" t="s">
        <v>12</v>
      </c>
      <c r="K5" s="71" t="s">
        <v>136</v>
      </c>
      <c r="L5" s="35"/>
      <c r="M5" s="35"/>
      <c r="N5" s="35"/>
      <c r="O5" s="102"/>
    </row>
    <row r="6" spans="1:15" ht="13.8" x14ac:dyDescent="0.3">
      <c r="C6" s="99"/>
      <c r="D6" s="83" t="s">
        <v>2</v>
      </c>
      <c r="E6" s="105">
        <v>1</v>
      </c>
      <c r="F6" s="84"/>
      <c r="G6" s="94"/>
      <c r="H6" s="91" t="s">
        <v>0</v>
      </c>
      <c r="K6" s="102"/>
      <c r="L6" s="102"/>
      <c r="M6" s="102"/>
      <c r="N6" s="102"/>
      <c r="O6" s="102"/>
    </row>
    <row r="7" spans="1:15" ht="13.8" x14ac:dyDescent="0.3">
      <c r="C7" s="187" t="s">
        <v>3</v>
      </c>
      <c r="D7" s="83"/>
      <c r="E7" s="85"/>
      <c r="F7" s="84"/>
      <c r="G7" s="85"/>
      <c r="H7" s="91">
        <f>+H8+H9+H10+H11+H11</f>
        <v>482.5</v>
      </c>
      <c r="J7" s="13"/>
      <c r="K7" s="102" t="str">
        <f>+C7</f>
        <v>1. Material</v>
      </c>
      <c r="L7" s="102"/>
      <c r="M7" s="103">
        <f>+H7</f>
        <v>482.5</v>
      </c>
      <c r="N7" s="102"/>
      <c r="O7" s="102"/>
    </row>
    <row r="8" spans="1:15" ht="13.8" x14ac:dyDescent="0.3">
      <c r="C8" s="86" t="s">
        <v>56</v>
      </c>
      <c r="D8" s="87" t="s">
        <v>9</v>
      </c>
      <c r="E8" s="106">
        <v>25</v>
      </c>
      <c r="F8" s="84"/>
      <c r="G8" s="88">
        <v>2</v>
      </c>
      <c r="H8" s="92">
        <f>+E8*G8</f>
        <v>50</v>
      </c>
      <c r="J8" s="100"/>
      <c r="K8" s="102" t="str">
        <f>+C12</f>
        <v xml:space="preserve">2. Strojno delo </v>
      </c>
      <c r="L8" s="102"/>
      <c r="M8" s="103">
        <f>+H12</f>
        <v>815.75</v>
      </c>
      <c r="N8" s="102"/>
      <c r="O8" s="102"/>
    </row>
    <row r="9" spans="1:15" ht="13.8" x14ac:dyDescent="0.3">
      <c r="C9" s="86" t="s">
        <v>62</v>
      </c>
      <c r="D9" s="87" t="s">
        <v>9</v>
      </c>
      <c r="E9" s="106">
        <v>600</v>
      </c>
      <c r="F9" s="84"/>
      <c r="G9" s="89">
        <v>0.33</v>
      </c>
      <c r="H9" s="92">
        <f>+E9*G9</f>
        <v>198</v>
      </c>
      <c r="J9" s="13"/>
      <c r="K9" s="102" t="str">
        <f>+C21</f>
        <v>3. Storitve</v>
      </c>
      <c r="L9" s="102"/>
      <c r="M9" s="104">
        <f>+H21</f>
        <v>180</v>
      </c>
      <c r="N9" s="102"/>
      <c r="O9" s="102"/>
    </row>
    <row r="10" spans="1:15" ht="13.8" x14ac:dyDescent="0.3">
      <c r="C10" s="86" t="s">
        <v>57</v>
      </c>
      <c r="D10" s="87" t="s">
        <v>9</v>
      </c>
      <c r="E10" s="106">
        <v>350</v>
      </c>
      <c r="F10" s="84"/>
      <c r="G10" s="88">
        <v>0.67</v>
      </c>
      <c r="H10" s="92">
        <f>+E10*G10</f>
        <v>234.5</v>
      </c>
      <c r="K10" s="102" t="str">
        <f>+C24</f>
        <v>4. Skupaj (EUR/ha)</v>
      </c>
      <c r="L10" s="102"/>
      <c r="M10" s="103">
        <f>+H24</f>
        <v>1478.25</v>
      </c>
      <c r="N10" s="102"/>
      <c r="O10" s="102"/>
    </row>
    <row r="11" spans="1:15" ht="13.8" x14ac:dyDescent="0.3">
      <c r="C11" s="86" t="s">
        <v>55</v>
      </c>
      <c r="D11" s="87"/>
      <c r="E11" s="107" t="s">
        <v>0</v>
      </c>
      <c r="F11" s="84"/>
      <c r="G11" s="85" t="s">
        <v>0</v>
      </c>
      <c r="H11" s="90">
        <v>0</v>
      </c>
    </row>
    <row r="12" spans="1:15" ht="13.8" x14ac:dyDescent="0.3">
      <c r="C12" s="187" t="s">
        <v>6</v>
      </c>
      <c r="D12" s="83"/>
      <c r="E12" s="107"/>
      <c r="F12" s="84"/>
      <c r="G12" s="85"/>
      <c r="H12" s="91">
        <f>+H13+H15+H14+H16+H17+H20+H18+H19+H20</f>
        <v>815.75</v>
      </c>
    </row>
    <row r="13" spans="1:15" ht="13.8" x14ac:dyDescent="0.3">
      <c r="C13" s="86" t="s">
        <v>58</v>
      </c>
      <c r="D13" s="83" t="s">
        <v>7</v>
      </c>
      <c r="E13" s="106">
        <v>3</v>
      </c>
      <c r="F13" s="84"/>
      <c r="G13" s="85">
        <f>+'vnos-podatkov'!C11</f>
        <v>35</v>
      </c>
      <c r="H13" s="92">
        <f t="shared" ref="H13:H19" si="0">+E13*G13</f>
        <v>105</v>
      </c>
    </row>
    <row r="14" spans="1:15" ht="13.8" x14ac:dyDescent="0.3">
      <c r="C14" s="86" t="s">
        <v>59</v>
      </c>
      <c r="D14" s="83" t="s">
        <v>7</v>
      </c>
      <c r="E14" s="106">
        <v>2</v>
      </c>
      <c r="F14" s="84"/>
      <c r="G14" s="85">
        <f>+'vnos-podatkov'!C11</f>
        <v>35</v>
      </c>
      <c r="H14" s="92">
        <f t="shared" si="0"/>
        <v>70</v>
      </c>
    </row>
    <row r="15" spans="1:15" ht="13.8" x14ac:dyDescent="0.3">
      <c r="C15" s="86" t="s">
        <v>60</v>
      </c>
      <c r="D15" s="83" t="s">
        <v>7</v>
      </c>
      <c r="E15" s="106">
        <v>2</v>
      </c>
      <c r="F15" s="84"/>
      <c r="G15" s="85">
        <f>+'vnos-podatkov'!C11</f>
        <v>35</v>
      </c>
      <c r="H15" s="92">
        <f t="shared" si="0"/>
        <v>70</v>
      </c>
    </row>
    <row r="16" spans="1:15" ht="13.8" x14ac:dyDescent="0.3">
      <c r="C16" s="86" t="s">
        <v>61</v>
      </c>
      <c r="D16" s="83" t="s">
        <v>7</v>
      </c>
      <c r="E16" s="106">
        <v>6</v>
      </c>
      <c r="F16" s="84"/>
      <c r="G16" s="85">
        <f>+'vnos-podatkov'!C11</f>
        <v>35</v>
      </c>
      <c r="H16" s="92">
        <f t="shared" si="0"/>
        <v>210</v>
      </c>
      <c r="K16" s="3" t="s">
        <v>0</v>
      </c>
    </row>
    <row r="17" spans="1:11" ht="13.8" x14ac:dyDescent="0.3">
      <c r="C17" s="86" t="s">
        <v>118</v>
      </c>
      <c r="D17" s="83" t="s">
        <v>7</v>
      </c>
      <c r="E17" s="106">
        <v>12</v>
      </c>
      <c r="F17" s="84"/>
      <c r="G17" s="85">
        <f>+'vnos-podatkov'!C12</f>
        <v>25</v>
      </c>
      <c r="H17" s="92">
        <f t="shared" si="0"/>
        <v>300</v>
      </c>
      <c r="K17" s="13"/>
    </row>
    <row r="18" spans="1:11" x14ac:dyDescent="0.3">
      <c r="A18" s="8" t="s">
        <v>50</v>
      </c>
      <c r="B18" s="74"/>
      <c r="C18" s="86" t="s">
        <v>74</v>
      </c>
      <c r="D18" s="83" t="s">
        <v>7</v>
      </c>
      <c r="E18" s="106">
        <v>3</v>
      </c>
      <c r="F18" s="84"/>
      <c r="G18" s="85">
        <f>+'vnos-podatkov'!C10</f>
        <v>9.5</v>
      </c>
      <c r="H18" s="92">
        <f t="shared" si="0"/>
        <v>28.5</v>
      </c>
    </row>
    <row r="19" spans="1:11" x14ac:dyDescent="0.3">
      <c r="A19" s="8" t="s">
        <v>45</v>
      </c>
      <c r="B19" s="74"/>
      <c r="C19" s="86" t="s">
        <v>63</v>
      </c>
      <c r="D19" s="83" t="s">
        <v>44</v>
      </c>
      <c r="E19" s="106">
        <v>75</v>
      </c>
      <c r="F19" s="84"/>
      <c r="G19" s="85">
        <f>+'vnos-podatkov'!C25</f>
        <v>0.43</v>
      </c>
      <c r="H19" s="92">
        <f t="shared" si="0"/>
        <v>32.25</v>
      </c>
    </row>
    <row r="20" spans="1:11" ht="13.8" x14ac:dyDescent="0.3">
      <c r="C20" s="86" t="s">
        <v>55</v>
      </c>
      <c r="D20" s="83"/>
      <c r="E20" s="85"/>
      <c r="F20" s="84"/>
      <c r="G20" s="85"/>
      <c r="H20" s="90">
        <v>0</v>
      </c>
    </row>
    <row r="21" spans="1:11" ht="13.8" x14ac:dyDescent="0.3">
      <c r="C21" s="187" t="s">
        <v>64</v>
      </c>
      <c r="D21" s="83"/>
      <c r="E21" s="85"/>
      <c r="F21" s="84"/>
      <c r="G21" s="85"/>
      <c r="H21" s="91">
        <f>+H22+H23</f>
        <v>180</v>
      </c>
    </row>
    <row r="22" spans="1:11" ht="13.8" x14ac:dyDescent="0.3">
      <c r="C22" s="86" t="s">
        <v>119</v>
      </c>
      <c r="D22" s="83"/>
      <c r="E22" s="85"/>
      <c r="F22" s="84"/>
      <c r="G22" s="85"/>
      <c r="H22" s="90">
        <v>180</v>
      </c>
    </row>
    <row r="23" spans="1:11" ht="13.8" x14ac:dyDescent="0.3">
      <c r="C23" s="86" t="s">
        <v>55</v>
      </c>
      <c r="D23" s="83"/>
      <c r="E23" s="85"/>
      <c r="F23" s="84"/>
      <c r="G23" s="85"/>
      <c r="H23" s="90">
        <v>0</v>
      </c>
    </row>
    <row r="24" spans="1:11" ht="13.8" x14ac:dyDescent="0.3">
      <c r="C24" s="188" t="s">
        <v>110</v>
      </c>
      <c r="D24" s="83"/>
      <c r="E24" s="85"/>
      <c r="F24" s="84"/>
      <c r="G24" s="85"/>
      <c r="H24" s="91">
        <f>+H7+H12+H21</f>
        <v>1478.25</v>
      </c>
    </row>
    <row r="25" spans="1:11" x14ac:dyDescent="0.3">
      <c r="C25" s="74"/>
      <c r="D25" s="95"/>
      <c r="E25" s="97"/>
      <c r="F25" s="96"/>
      <c r="G25" s="97"/>
      <c r="H25" s="98"/>
    </row>
    <row r="26" spans="1:11" x14ac:dyDescent="0.3">
      <c r="C26" s="74"/>
      <c r="D26" s="75"/>
      <c r="E26" s="75"/>
      <c r="G26" s="76"/>
      <c r="H26" s="76"/>
    </row>
    <row r="27" spans="1:11" x14ac:dyDescent="0.3">
      <c r="C27" s="74"/>
      <c r="D27" s="75"/>
      <c r="E27" s="75"/>
      <c r="G27" s="76"/>
      <c r="H27" s="76"/>
    </row>
    <row r="28" spans="1:11" x14ac:dyDescent="0.3">
      <c r="C28" s="74"/>
      <c r="D28" s="75"/>
      <c r="E28" s="75"/>
      <c r="G28" s="76"/>
      <c r="H28" s="76"/>
    </row>
    <row r="29" spans="1:11" x14ac:dyDescent="0.3">
      <c r="C29" s="74"/>
      <c r="D29" s="75"/>
      <c r="E29" s="75"/>
      <c r="G29" s="76"/>
      <c r="H29" s="76"/>
    </row>
    <row r="30" spans="1:11" x14ac:dyDescent="0.3">
      <c r="C30" s="74"/>
      <c r="D30" s="75"/>
      <c r="E30" s="75"/>
      <c r="G30" s="76"/>
      <c r="H30" s="76"/>
    </row>
    <row r="31" spans="1:11" x14ac:dyDescent="0.3">
      <c r="C31" s="74"/>
      <c r="D31" s="75"/>
      <c r="E31" s="75"/>
      <c r="G31" s="76"/>
      <c r="H31" s="76"/>
    </row>
    <row r="32" spans="1:11" x14ac:dyDescent="0.3">
      <c r="C32" s="74"/>
      <c r="D32" s="75"/>
      <c r="E32" s="75"/>
      <c r="G32" s="76"/>
      <c r="H32" s="76"/>
    </row>
    <row r="33" spans="3:8" x14ac:dyDescent="0.3">
      <c r="C33" s="74"/>
      <c r="D33" s="75"/>
      <c r="E33" s="75"/>
      <c r="G33" s="76"/>
      <c r="H33" s="76"/>
    </row>
    <row r="34" spans="3:8" x14ac:dyDescent="0.3">
      <c r="C34" s="74"/>
      <c r="D34" s="75"/>
      <c r="E34" s="75"/>
      <c r="G34" s="76"/>
      <c r="H34" s="76"/>
    </row>
    <row r="35" spans="3:8" x14ac:dyDescent="0.3">
      <c r="C35" s="74"/>
      <c r="D35" s="75"/>
      <c r="E35" s="75"/>
      <c r="G35" s="76"/>
      <c r="H35" s="76"/>
    </row>
    <row r="36" spans="3:8" x14ac:dyDescent="0.3">
      <c r="C36" s="74"/>
      <c r="D36" s="75"/>
      <c r="E36" s="75"/>
      <c r="G36" s="76"/>
      <c r="H36" s="76"/>
    </row>
    <row r="37" spans="3:8" x14ac:dyDescent="0.3">
      <c r="C37" s="74"/>
      <c r="D37" s="75"/>
      <c r="E37" s="75"/>
      <c r="G37" s="76"/>
      <c r="H37" s="76"/>
    </row>
    <row r="38" spans="3:8" x14ac:dyDescent="0.3">
      <c r="C38" s="74"/>
      <c r="D38" s="75"/>
      <c r="E38" s="75"/>
      <c r="G38" s="76"/>
      <c r="H38" s="76"/>
    </row>
    <row r="39" spans="3:8" x14ac:dyDescent="0.3">
      <c r="C39" s="74"/>
      <c r="D39" s="75"/>
      <c r="E39" s="75"/>
      <c r="G39" s="76"/>
      <c r="H39" s="76"/>
    </row>
    <row r="40" spans="3:8" x14ac:dyDescent="0.3">
      <c r="C40" s="74"/>
      <c r="D40" s="75"/>
      <c r="E40" s="75"/>
      <c r="G40" s="76"/>
      <c r="H40" s="76"/>
    </row>
    <row r="41" spans="3:8" x14ac:dyDescent="0.3">
      <c r="C41" s="74"/>
      <c r="D41" s="75"/>
      <c r="E41" s="75"/>
      <c r="G41" s="76"/>
      <c r="H41" s="76"/>
    </row>
    <row r="42" spans="3:8" x14ac:dyDescent="0.3">
      <c r="C42" s="74"/>
      <c r="D42" s="75"/>
      <c r="E42" s="75"/>
      <c r="G42" s="76"/>
      <c r="H42" s="76"/>
    </row>
    <row r="43" spans="3:8" x14ac:dyDescent="0.3">
      <c r="C43" s="74"/>
      <c r="D43" s="75"/>
      <c r="E43" s="75"/>
      <c r="G43" s="76"/>
      <c r="H43" s="76"/>
    </row>
    <row r="44" spans="3:8" x14ac:dyDescent="0.3">
      <c r="C44" s="74"/>
      <c r="D44" s="75"/>
      <c r="E44" s="75"/>
      <c r="G44" s="76"/>
      <c r="H44" s="76"/>
    </row>
    <row r="45" spans="3:8" x14ac:dyDescent="0.3">
      <c r="C45" s="74"/>
      <c r="D45" s="75"/>
      <c r="E45" s="75"/>
      <c r="G45" s="76"/>
      <c r="H45" s="76"/>
    </row>
    <row r="46" spans="3:8" x14ac:dyDescent="0.3">
      <c r="C46" s="74"/>
      <c r="D46" s="75"/>
      <c r="E46" s="75"/>
      <c r="G46" s="76"/>
      <c r="H46" s="76"/>
    </row>
    <row r="47" spans="3:8" x14ac:dyDescent="0.3">
      <c r="C47" s="74"/>
      <c r="D47" s="75"/>
      <c r="E47" s="75"/>
      <c r="G47" s="76"/>
      <c r="H47" s="76"/>
    </row>
    <row r="48" spans="3:8" x14ac:dyDescent="0.3">
      <c r="C48" s="74"/>
      <c r="D48" s="75"/>
      <c r="E48" s="75"/>
      <c r="G48" s="76"/>
      <c r="H48" s="76"/>
    </row>
    <row r="49" spans="3:8" x14ac:dyDescent="0.3">
      <c r="C49" s="74"/>
      <c r="D49" s="75"/>
      <c r="E49" s="75"/>
      <c r="G49" s="76"/>
      <c r="H49" s="76"/>
    </row>
    <row r="50" spans="3:8" x14ac:dyDescent="0.3">
      <c r="C50" s="74"/>
      <c r="D50" s="75"/>
      <c r="E50" s="75"/>
      <c r="G50" s="76"/>
      <c r="H50" s="76"/>
    </row>
    <row r="51" spans="3:8" x14ac:dyDescent="0.3">
      <c r="C51" s="74"/>
      <c r="D51" s="75"/>
      <c r="E51" s="75"/>
      <c r="G51" s="76"/>
      <c r="H51" s="76"/>
    </row>
    <row r="52" spans="3:8" x14ac:dyDescent="0.3">
      <c r="C52" s="74"/>
      <c r="D52" s="75"/>
      <c r="E52" s="75"/>
      <c r="G52" s="76"/>
      <c r="H52" s="76"/>
    </row>
    <row r="53" spans="3:8" x14ac:dyDescent="0.3">
      <c r="C53" s="74"/>
      <c r="D53" s="75"/>
      <c r="E53" s="75"/>
      <c r="G53" s="76"/>
      <c r="H53" s="76"/>
    </row>
    <row r="54" spans="3:8" x14ac:dyDescent="0.3">
      <c r="C54" s="74"/>
      <c r="D54" s="75"/>
      <c r="E54" s="75"/>
      <c r="G54" s="76"/>
      <c r="H54" s="76"/>
    </row>
    <row r="55" spans="3:8" x14ac:dyDescent="0.3">
      <c r="C55" s="74"/>
      <c r="D55" s="75"/>
      <c r="E55" s="75"/>
      <c r="G55" s="76"/>
      <c r="H55" s="76"/>
    </row>
    <row r="56" spans="3:8" x14ac:dyDescent="0.3">
      <c r="C56" s="74"/>
      <c r="D56" s="75"/>
      <c r="E56" s="75"/>
      <c r="G56" s="76"/>
      <c r="H56" s="76"/>
    </row>
    <row r="57" spans="3:8" x14ac:dyDescent="0.3">
      <c r="C57" s="74"/>
      <c r="D57" s="75"/>
      <c r="E57" s="75"/>
      <c r="G57" s="76"/>
      <c r="H57" s="76"/>
    </row>
    <row r="58" spans="3:8" x14ac:dyDescent="0.3">
      <c r="C58" s="74"/>
      <c r="D58" s="75"/>
      <c r="E58" s="75"/>
      <c r="G58" s="76"/>
      <c r="H58" s="76"/>
    </row>
    <row r="59" spans="3:8" x14ac:dyDescent="0.3">
      <c r="C59" s="74"/>
      <c r="D59" s="75"/>
      <c r="E59" s="75"/>
      <c r="G59" s="76"/>
      <c r="H59" s="76"/>
    </row>
    <row r="60" spans="3:8" x14ac:dyDescent="0.3">
      <c r="C60" s="74"/>
      <c r="D60" s="75"/>
      <c r="E60" s="75"/>
      <c r="G60" s="76"/>
      <c r="H60" s="76"/>
    </row>
    <row r="61" spans="3:8" x14ac:dyDescent="0.3">
      <c r="C61" s="74"/>
      <c r="D61" s="75"/>
      <c r="E61" s="75"/>
      <c r="G61" s="76"/>
      <c r="H61" s="76"/>
    </row>
    <row r="62" spans="3:8" x14ac:dyDescent="0.3">
      <c r="C62" s="74"/>
      <c r="D62" s="75"/>
      <c r="E62" s="75"/>
      <c r="G62" s="76"/>
      <c r="H62" s="76"/>
    </row>
    <row r="63" spans="3:8" x14ac:dyDescent="0.3">
      <c r="C63" s="74"/>
      <c r="D63" s="75"/>
      <c r="E63" s="75"/>
      <c r="G63" s="76"/>
      <c r="H63" s="76"/>
    </row>
    <row r="64" spans="3:8" x14ac:dyDescent="0.3">
      <c r="C64" s="74"/>
      <c r="D64" s="75"/>
      <c r="E64" s="75"/>
      <c r="G64" s="76"/>
      <c r="H64" s="76"/>
    </row>
    <row r="65" spans="3:8" x14ac:dyDescent="0.3">
      <c r="C65" s="74"/>
      <c r="D65" s="75"/>
      <c r="E65" s="75"/>
      <c r="G65" s="76"/>
      <c r="H65" s="76"/>
    </row>
    <row r="66" spans="3:8" x14ac:dyDescent="0.3">
      <c r="C66" s="74"/>
      <c r="D66" s="75"/>
      <c r="E66" s="75"/>
      <c r="G66" s="76"/>
      <c r="H66" s="76"/>
    </row>
    <row r="67" spans="3:8" x14ac:dyDescent="0.3">
      <c r="C67" s="74"/>
      <c r="D67" s="75"/>
      <c r="E67" s="75"/>
      <c r="G67" s="76"/>
      <c r="H67" s="76"/>
    </row>
    <row r="68" spans="3:8" x14ac:dyDescent="0.3">
      <c r="C68" s="74"/>
      <c r="D68" s="75"/>
      <c r="E68" s="75"/>
      <c r="G68" s="76"/>
      <c r="H68" s="76"/>
    </row>
    <row r="69" spans="3:8" x14ac:dyDescent="0.3">
      <c r="C69" s="74"/>
      <c r="D69" s="75"/>
      <c r="E69" s="75"/>
      <c r="G69" s="76"/>
      <c r="H69" s="76"/>
    </row>
    <row r="70" spans="3:8" x14ac:dyDescent="0.3">
      <c r="C70" s="74"/>
      <c r="D70" s="75"/>
      <c r="E70" s="75"/>
      <c r="G70" s="76"/>
      <c r="H70" s="76"/>
    </row>
    <row r="71" spans="3:8" x14ac:dyDescent="0.3">
      <c r="C71" s="74"/>
      <c r="D71" s="75"/>
      <c r="E71" s="75"/>
      <c r="G71" s="76"/>
      <c r="H71" s="76"/>
    </row>
    <row r="72" spans="3:8" x14ac:dyDescent="0.3">
      <c r="C72" s="74"/>
      <c r="D72" s="75"/>
      <c r="E72" s="75"/>
      <c r="G72" s="76"/>
      <c r="H72" s="76"/>
    </row>
    <row r="73" spans="3:8" x14ac:dyDescent="0.3">
      <c r="C73" s="74"/>
      <c r="D73" s="75"/>
      <c r="E73" s="75"/>
      <c r="G73" s="76"/>
      <c r="H73" s="76"/>
    </row>
    <row r="74" spans="3:8" x14ac:dyDescent="0.3">
      <c r="C74" s="74"/>
      <c r="D74" s="75"/>
      <c r="E74" s="75"/>
      <c r="G74" s="76"/>
      <c r="H74" s="76"/>
    </row>
    <row r="75" spans="3:8" x14ac:dyDescent="0.3">
      <c r="C75" s="74"/>
      <c r="D75" s="75"/>
      <c r="E75" s="75"/>
      <c r="G75" s="76"/>
      <c r="H75" s="76"/>
    </row>
    <row r="76" spans="3:8" x14ac:dyDescent="0.3">
      <c r="C76" s="74"/>
      <c r="D76" s="75"/>
      <c r="E76" s="75"/>
      <c r="G76" s="76"/>
      <c r="H76" s="76"/>
    </row>
    <row r="77" spans="3:8" x14ac:dyDescent="0.3">
      <c r="C77" s="74"/>
      <c r="D77" s="75"/>
      <c r="E77" s="75"/>
      <c r="G77" s="76"/>
      <c r="H77" s="76"/>
    </row>
    <row r="78" spans="3:8" x14ac:dyDescent="0.3">
      <c r="C78" s="74"/>
      <c r="D78" s="75"/>
      <c r="E78" s="75"/>
      <c r="G78" s="76"/>
      <c r="H78" s="76"/>
    </row>
    <row r="79" spans="3:8" x14ac:dyDescent="0.3">
      <c r="C79" s="74"/>
      <c r="D79" s="75"/>
      <c r="E79" s="75"/>
      <c r="G79" s="76"/>
      <c r="H79" s="76"/>
    </row>
    <row r="80" spans="3:8" x14ac:dyDescent="0.3">
      <c r="C80" s="74"/>
      <c r="D80" s="75"/>
      <c r="E80" s="75"/>
      <c r="G80" s="76"/>
      <c r="H80" s="76"/>
    </row>
    <row r="81" spans="3:8" x14ac:dyDescent="0.3">
      <c r="C81" s="74"/>
      <c r="D81" s="75"/>
      <c r="E81" s="75"/>
      <c r="G81" s="76"/>
      <c r="H81" s="76"/>
    </row>
    <row r="82" spans="3:8" x14ac:dyDescent="0.3">
      <c r="C82" s="74"/>
      <c r="D82" s="75"/>
      <c r="E82" s="75"/>
      <c r="G82" s="76"/>
      <c r="H82" s="76"/>
    </row>
    <row r="83" spans="3:8" x14ac:dyDescent="0.3">
      <c r="C83" s="74"/>
      <c r="D83" s="75"/>
      <c r="E83" s="75"/>
      <c r="G83" s="76"/>
      <c r="H83" s="76"/>
    </row>
    <row r="84" spans="3:8" x14ac:dyDescent="0.3">
      <c r="C84" s="74"/>
      <c r="D84" s="75"/>
      <c r="E84" s="75"/>
      <c r="G84" s="76"/>
      <c r="H84" s="76"/>
    </row>
    <row r="85" spans="3:8" x14ac:dyDescent="0.3">
      <c r="C85" s="74"/>
      <c r="D85" s="75"/>
      <c r="E85" s="75"/>
      <c r="G85" s="76"/>
      <c r="H85" s="76"/>
    </row>
    <row r="86" spans="3:8" x14ac:dyDescent="0.3">
      <c r="C86" s="74"/>
      <c r="D86" s="75"/>
      <c r="E86" s="75"/>
      <c r="G86" s="76"/>
      <c r="H86" s="76"/>
    </row>
    <row r="87" spans="3:8" x14ac:dyDescent="0.3">
      <c r="C87" s="74"/>
      <c r="D87" s="75"/>
      <c r="E87" s="75"/>
      <c r="G87" s="76"/>
      <c r="H87" s="76"/>
    </row>
    <row r="88" spans="3:8" x14ac:dyDescent="0.3">
      <c r="C88" s="74"/>
      <c r="D88" s="75"/>
      <c r="E88" s="75"/>
      <c r="G88" s="76"/>
      <c r="H88" s="76"/>
    </row>
    <row r="89" spans="3:8" x14ac:dyDescent="0.3">
      <c r="C89" s="74"/>
      <c r="D89" s="75"/>
      <c r="E89" s="75"/>
      <c r="G89" s="76"/>
      <c r="H89" s="76"/>
    </row>
    <row r="90" spans="3:8" x14ac:dyDescent="0.3">
      <c r="C90" s="74"/>
      <c r="D90" s="75"/>
      <c r="E90" s="75"/>
      <c r="G90" s="76"/>
      <c r="H90" s="76"/>
    </row>
    <row r="91" spans="3:8" x14ac:dyDescent="0.3">
      <c r="C91" s="74"/>
      <c r="D91" s="75"/>
      <c r="E91" s="75"/>
      <c r="G91" s="76"/>
      <c r="H91" s="76"/>
    </row>
    <row r="92" spans="3:8" x14ac:dyDescent="0.3">
      <c r="C92" s="74"/>
      <c r="D92" s="75"/>
      <c r="E92" s="75"/>
      <c r="G92" s="76"/>
      <c r="H92" s="76"/>
    </row>
    <row r="93" spans="3:8" x14ac:dyDescent="0.3">
      <c r="C93" s="74"/>
      <c r="D93" s="75"/>
      <c r="E93" s="75"/>
      <c r="G93" s="76"/>
      <c r="H93" s="76"/>
    </row>
    <row r="94" spans="3:8" x14ac:dyDescent="0.3">
      <c r="C94" s="74"/>
      <c r="D94" s="75"/>
      <c r="E94" s="75"/>
      <c r="G94" s="76"/>
      <c r="H94" s="76"/>
    </row>
    <row r="95" spans="3:8" x14ac:dyDescent="0.3">
      <c r="C95" s="74"/>
      <c r="D95" s="75"/>
      <c r="E95" s="75"/>
      <c r="G95" s="76"/>
      <c r="H95" s="76"/>
    </row>
    <row r="96" spans="3:8" x14ac:dyDescent="0.3">
      <c r="C96" s="74"/>
      <c r="D96" s="75"/>
      <c r="E96" s="75"/>
      <c r="G96" s="76"/>
      <c r="H96" s="76"/>
    </row>
    <row r="97" spans="3:8" x14ac:dyDescent="0.3">
      <c r="C97" s="74"/>
      <c r="D97" s="75"/>
      <c r="E97" s="75"/>
      <c r="G97" s="76"/>
      <c r="H97" s="76"/>
    </row>
    <row r="98" spans="3:8" x14ac:dyDescent="0.3">
      <c r="C98" s="74"/>
      <c r="D98" s="75"/>
      <c r="E98" s="75"/>
      <c r="G98" s="76"/>
      <c r="H98" s="76"/>
    </row>
    <row r="99" spans="3:8" x14ac:dyDescent="0.3">
      <c r="C99" s="74"/>
      <c r="D99" s="75"/>
      <c r="E99" s="75"/>
      <c r="G99" s="76"/>
      <c r="H99" s="76"/>
    </row>
    <row r="100" spans="3:8" x14ac:dyDescent="0.3">
      <c r="C100" s="74"/>
      <c r="D100" s="75"/>
      <c r="E100" s="75"/>
      <c r="G100" s="76"/>
      <c r="H100" s="76"/>
    </row>
    <row r="101" spans="3:8" x14ac:dyDescent="0.3">
      <c r="C101" s="74"/>
      <c r="D101" s="75"/>
      <c r="E101" s="75"/>
      <c r="G101" s="76"/>
      <c r="H101" s="76"/>
    </row>
    <row r="102" spans="3:8" x14ac:dyDescent="0.3">
      <c r="C102" s="74"/>
      <c r="D102" s="75"/>
      <c r="E102" s="75"/>
      <c r="G102" s="76"/>
      <c r="H102" s="76"/>
    </row>
    <row r="103" spans="3:8" x14ac:dyDescent="0.3">
      <c r="C103" s="74"/>
      <c r="D103" s="75"/>
      <c r="E103" s="75"/>
      <c r="G103" s="76"/>
      <c r="H103" s="76"/>
    </row>
    <row r="104" spans="3:8" x14ac:dyDescent="0.3">
      <c r="C104" s="74"/>
      <c r="D104" s="75"/>
      <c r="E104" s="75"/>
      <c r="G104" s="76"/>
      <c r="H104" s="76"/>
    </row>
    <row r="105" spans="3:8" x14ac:dyDescent="0.3">
      <c r="C105" s="74"/>
      <c r="D105" s="75"/>
      <c r="E105" s="75"/>
      <c r="G105" s="76"/>
      <c r="H105" s="76"/>
    </row>
    <row r="106" spans="3:8" x14ac:dyDescent="0.3">
      <c r="C106" s="74"/>
      <c r="D106" s="75"/>
      <c r="E106" s="75"/>
      <c r="G106" s="76"/>
      <c r="H106" s="76"/>
    </row>
    <row r="107" spans="3:8" x14ac:dyDescent="0.3">
      <c r="C107" s="74"/>
      <c r="D107" s="75"/>
      <c r="E107" s="75"/>
      <c r="G107" s="76"/>
      <c r="H107" s="76"/>
    </row>
    <row r="108" spans="3:8" x14ac:dyDescent="0.3">
      <c r="C108" s="74"/>
      <c r="D108" s="75"/>
      <c r="E108" s="75"/>
      <c r="G108" s="76"/>
      <c r="H108" s="76"/>
    </row>
    <row r="109" spans="3:8" x14ac:dyDescent="0.3">
      <c r="C109" s="74"/>
      <c r="D109" s="75"/>
      <c r="E109" s="75"/>
      <c r="G109" s="76"/>
      <c r="H109" s="76"/>
    </row>
    <row r="110" spans="3:8" x14ac:dyDescent="0.3">
      <c r="C110" s="74"/>
      <c r="D110" s="75"/>
      <c r="E110" s="75"/>
      <c r="G110" s="76"/>
      <c r="H110" s="76"/>
    </row>
    <row r="111" spans="3:8" x14ac:dyDescent="0.3">
      <c r="C111" s="74"/>
      <c r="D111" s="75"/>
      <c r="E111" s="75"/>
      <c r="G111" s="76"/>
      <c r="H111" s="76"/>
    </row>
    <row r="112" spans="3:8" x14ac:dyDescent="0.3">
      <c r="C112" s="74"/>
      <c r="D112" s="75"/>
      <c r="E112" s="75"/>
      <c r="G112" s="76"/>
      <c r="H112" s="76"/>
    </row>
    <row r="113" spans="3:8" x14ac:dyDescent="0.3">
      <c r="C113" s="74"/>
      <c r="D113" s="75"/>
      <c r="E113" s="75"/>
      <c r="G113" s="76"/>
      <c r="H113" s="76"/>
    </row>
    <row r="114" spans="3:8" x14ac:dyDescent="0.3">
      <c r="C114" s="74"/>
      <c r="D114" s="75"/>
      <c r="E114" s="75"/>
      <c r="G114" s="76"/>
      <c r="H114" s="76"/>
    </row>
    <row r="115" spans="3:8" x14ac:dyDescent="0.3">
      <c r="C115" s="74"/>
      <c r="D115" s="75"/>
      <c r="E115" s="75"/>
      <c r="G115" s="76"/>
      <c r="H115" s="76"/>
    </row>
    <row r="116" spans="3:8" x14ac:dyDescent="0.3">
      <c r="C116" s="74"/>
      <c r="D116" s="75"/>
      <c r="E116" s="75"/>
      <c r="G116" s="76"/>
      <c r="H116" s="76"/>
    </row>
    <row r="117" spans="3:8" x14ac:dyDescent="0.3">
      <c r="C117" s="74"/>
      <c r="D117" s="75"/>
      <c r="E117" s="75"/>
      <c r="G117" s="76"/>
      <c r="H117" s="76"/>
    </row>
    <row r="118" spans="3:8" x14ac:dyDescent="0.3">
      <c r="C118" s="74"/>
      <c r="D118" s="75"/>
      <c r="E118" s="75"/>
      <c r="G118" s="76"/>
      <c r="H118" s="76"/>
    </row>
    <row r="119" spans="3:8" x14ac:dyDescent="0.3">
      <c r="C119" s="74"/>
      <c r="D119" s="75"/>
      <c r="E119" s="75"/>
      <c r="G119" s="76"/>
      <c r="H119" s="76"/>
    </row>
    <row r="120" spans="3:8" x14ac:dyDescent="0.3">
      <c r="C120" s="74"/>
      <c r="D120" s="75"/>
      <c r="E120" s="75"/>
      <c r="G120" s="76"/>
      <c r="H120" s="76"/>
    </row>
    <row r="121" spans="3:8" x14ac:dyDescent="0.3">
      <c r="C121" s="74"/>
      <c r="D121" s="75"/>
      <c r="E121" s="75"/>
      <c r="G121" s="76"/>
      <c r="H121" s="76"/>
    </row>
    <row r="122" spans="3:8" x14ac:dyDescent="0.3">
      <c r="C122" s="74"/>
      <c r="D122" s="75"/>
      <c r="E122" s="75"/>
      <c r="G122" s="76"/>
      <c r="H122" s="76"/>
    </row>
    <row r="123" spans="3:8" x14ac:dyDescent="0.3">
      <c r="C123" s="74"/>
      <c r="D123" s="75"/>
      <c r="E123" s="75"/>
      <c r="G123" s="76"/>
      <c r="H123" s="76"/>
    </row>
    <row r="124" spans="3:8" x14ac:dyDescent="0.3">
      <c r="C124" s="74"/>
      <c r="D124" s="75"/>
      <c r="E124" s="75"/>
      <c r="G124" s="76"/>
      <c r="H124" s="76"/>
    </row>
    <row r="125" spans="3:8" x14ac:dyDescent="0.3">
      <c r="C125" s="74"/>
      <c r="D125" s="75"/>
      <c r="E125" s="75"/>
      <c r="G125" s="76"/>
      <c r="H125" s="76"/>
    </row>
    <row r="126" spans="3:8" x14ac:dyDescent="0.3">
      <c r="C126" s="74"/>
      <c r="D126" s="75"/>
      <c r="E126" s="75"/>
      <c r="G126" s="76"/>
      <c r="H126" s="76"/>
    </row>
    <row r="127" spans="3:8" x14ac:dyDescent="0.3">
      <c r="C127" s="74"/>
      <c r="D127" s="75"/>
      <c r="E127" s="75"/>
      <c r="G127" s="76"/>
      <c r="H127" s="76"/>
    </row>
    <row r="128" spans="3:8" x14ac:dyDescent="0.3">
      <c r="C128" s="74"/>
      <c r="D128" s="75"/>
      <c r="E128" s="75"/>
      <c r="G128" s="76"/>
      <c r="H128" s="76"/>
    </row>
    <row r="129" spans="3:8" x14ac:dyDescent="0.3">
      <c r="C129" s="74"/>
      <c r="D129" s="75"/>
      <c r="E129" s="75"/>
      <c r="G129" s="76"/>
      <c r="H129" s="76"/>
    </row>
    <row r="130" spans="3:8" x14ac:dyDescent="0.3">
      <c r="C130" s="74"/>
      <c r="D130" s="75"/>
      <c r="E130" s="75"/>
      <c r="G130" s="76"/>
      <c r="H130" s="76"/>
    </row>
    <row r="131" spans="3:8" x14ac:dyDescent="0.3">
      <c r="C131" s="74"/>
      <c r="D131" s="75"/>
      <c r="E131" s="75"/>
      <c r="G131" s="76"/>
      <c r="H131" s="76"/>
    </row>
    <row r="132" spans="3:8" x14ac:dyDescent="0.3">
      <c r="C132" s="74"/>
      <c r="D132" s="75"/>
      <c r="E132" s="75"/>
      <c r="G132" s="76"/>
      <c r="H132" s="76"/>
    </row>
    <row r="133" spans="3:8" x14ac:dyDescent="0.3">
      <c r="C133" s="74"/>
      <c r="D133" s="75"/>
      <c r="E133" s="75"/>
      <c r="G133" s="76"/>
      <c r="H133" s="76"/>
    </row>
    <row r="134" spans="3:8" x14ac:dyDescent="0.3">
      <c r="C134" s="74"/>
      <c r="D134" s="75"/>
      <c r="E134" s="75"/>
      <c r="G134" s="76"/>
      <c r="H134" s="76"/>
    </row>
    <row r="135" spans="3:8" x14ac:dyDescent="0.3">
      <c r="C135" s="74"/>
      <c r="D135" s="75"/>
      <c r="E135" s="75"/>
      <c r="G135" s="76"/>
      <c r="H135" s="76"/>
    </row>
    <row r="136" spans="3:8" x14ac:dyDescent="0.3">
      <c r="C136" s="74"/>
      <c r="D136" s="75"/>
      <c r="E136" s="75"/>
      <c r="G136" s="76"/>
      <c r="H136" s="76"/>
    </row>
    <row r="137" spans="3:8" x14ac:dyDescent="0.3">
      <c r="C137" s="74"/>
      <c r="D137" s="75"/>
      <c r="E137" s="75"/>
      <c r="G137" s="76"/>
      <c r="H137" s="76"/>
    </row>
    <row r="138" spans="3:8" x14ac:dyDescent="0.3">
      <c r="C138" s="74"/>
      <c r="D138" s="75"/>
      <c r="E138" s="75"/>
      <c r="G138" s="76"/>
      <c r="H138" s="76"/>
    </row>
    <row r="139" spans="3:8" x14ac:dyDescent="0.3">
      <c r="C139" s="74"/>
      <c r="D139" s="75"/>
      <c r="E139" s="75"/>
      <c r="G139" s="76"/>
      <c r="H139" s="76"/>
    </row>
    <row r="140" spans="3:8" x14ac:dyDescent="0.3">
      <c r="C140" s="74"/>
      <c r="D140" s="75"/>
      <c r="E140" s="75"/>
      <c r="G140" s="76"/>
      <c r="H140" s="76"/>
    </row>
    <row r="141" spans="3:8" x14ac:dyDescent="0.3">
      <c r="C141" s="74"/>
      <c r="D141" s="75"/>
      <c r="E141" s="75"/>
      <c r="G141" s="76"/>
      <c r="H141" s="76"/>
    </row>
    <row r="142" spans="3:8" x14ac:dyDescent="0.3">
      <c r="C142" s="74"/>
      <c r="D142" s="75"/>
      <c r="E142" s="75"/>
      <c r="G142" s="76"/>
      <c r="H142" s="76"/>
    </row>
    <row r="143" spans="3:8" x14ac:dyDescent="0.3">
      <c r="C143" s="74"/>
      <c r="D143" s="75"/>
      <c r="E143" s="75"/>
      <c r="G143" s="76"/>
      <c r="H143" s="76"/>
    </row>
    <row r="144" spans="3:8" x14ac:dyDescent="0.3">
      <c r="C144" s="74"/>
      <c r="D144" s="75"/>
      <c r="E144" s="75"/>
      <c r="G144" s="76"/>
      <c r="H144" s="76"/>
    </row>
    <row r="145" spans="3:8" x14ac:dyDescent="0.3">
      <c r="C145" s="74"/>
      <c r="D145" s="75"/>
      <c r="E145" s="75"/>
      <c r="G145" s="76"/>
      <c r="H145" s="76"/>
    </row>
    <row r="146" spans="3:8" x14ac:dyDescent="0.3">
      <c r="C146" s="74"/>
      <c r="D146" s="75"/>
      <c r="E146" s="75"/>
      <c r="G146" s="76"/>
      <c r="H146" s="76"/>
    </row>
    <row r="147" spans="3:8" x14ac:dyDescent="0.3">
      <c r="C147" s="74"/>
      <c r="D147" s="75"/>
      <c r="E147" s="75"/>
      <c r="G147" s="76"/>
      <c r="H147" s="76"/>
    </row>
    <row r="148" spans="3:8" x14ac:dyDescent="0.3">
      <c r="C148" s="74"/>
      <c r="D148" s="75"/>
      <c r="E148" s="75"/>
      <c r="G148" s="76"/>
      <c r="H148" s="76"/>
    </row>
    <row r="149" spans="3:8" x14ac:dyDescent="0.3">
      <c r="C149" s="74"/>
      <c r="D149" s="75"/>
      <c r="E149" s="75"/>
      <c r="G149" s="76"/>
      <c r="H149" s="76"/>
    </row>
    <row r="150" spans="3:8" x14ac:dyDescent="0.3">
      <c r="C150" s="74"/>
      <c r="D150" s="75"/>
      <c r="E150" s="75"/>
      <c r="G150" s="76"/>
      <c r="H150" s="76"/>
    </row>
    <row r="151" spans="3:8" x14ac:dyDescent="0.3">
      <c r="C151" s="74"/>
      <c r="D151" s="75"/>
      <c r="E151" s="75"/>
      <c r="G151" s="76"/>
      <c r="H151" s="76"/>
    </row>
    <row r="152" spans="3:8" x14ac:dyDescent="0.3">
      <c r="C152" s="74"/>
      <c r="D152" s="75"/>
      <c r="E152" s="75"/>
      <c r="G152" s="76"/>
      <c r="H152" s="76"/>
    </row>
    <row r="153" spans="3:8" x14ac:dyDescent="0.3">
      <c r="C153" s="74"/>
      <c r="D153" s="75"/>
      <c r="E153" s="75"/>
      <c r="G153" s="76"/>
      <c r="H153" s="76"/>
    </row>
    <row r="154" spans="3:8" x14ac:dyDescent="0.3">
      <c r="C154" s="74"/>
      <c r="D154" s="75"/>
      <c r="E154" s="75"/>
      <c r="G154" s="76"/>
      <c r="H154" s="76"/>
    </row>
    <row r="155" spans="3:8" x14ac:dyDescent="0.3">
      <c r="C155" s="74"/>
      <c r="D155" s="75"/>
      <c r="E155" s="75"/>
      <c r="G155" s="76"/>
      <c r="H155" s="76"/>
    </row>
    <row r="156" spans="3:8" x14ac:dyDescent="0.3">
      <c r="C156" s="74"/>
      <c r="D156" s="75"/>
      <c r="E156" s="75"/>
      <c r="G156" s="76"/>
      <c r="H156" s="76"/>
    </row>
    <row r="157" spans="3:8" x14ac:dyDescent="0.3">
      <c r="C157" s="74"/>
      <c r="D157" s="75"/>
      <c r="E157" s="75"/>
      <c r="G157" s="76"/>
      <c r="H157" s="76"/>
    </row>
    <row r="158" spans="3:8" x14ac:dyDescent="0.3">
      <c r="C158" s="74"/>
      <c r="D158" s="75"/>
      <c r="E158" s="75"/>
      <c r="G158" s="76"/>
      <c r="H158" s="76"/>
    </row>
    <row r="159" spans="3:8" x14ac:dyDescent="0.3">
      <c r="C159" s="74"/>
      <c r="D159" s="75"/>
      <c r="E159" s="75"/>
      <c r="G159" s="76"/>
      <c r="H159" s="76"/>
    </row>
    <row r="160" spans="3:8" x14ac:dyDescent="0.3">
      <c r="C160" s="74"/>
      <c r="D160" s="75"/>
      <c r="E160" s="75"/>
      <c r="G160" s="76"/>
      <c r="H160" s="76"/>
    </row>
    <row r="161" spans="3:8" x14ac:dyDescent="0.3">
      <c r="C161" s="74"/>
      <c r="D161" s="75"/>
      <c r="E161" s="75"/>
      <c r="G161" s="76"/>
      <c r="H161" s="76"/>
    </row>
    <row r="162" spans="3:8" x14ac:dyDescent="0.3">
      <c r="C162" s="74"/>
      <c r="D162" s="75"/>
      <c r="E162" s="75"/>
      <c r="G162" s="76"/>
      <c r="H162" s="76"/>
    </row>
    <row r="163" spans="3:8" x14ac:dyDescent="0.3">
      <c r="C163" s="74"/>
      <c r="D163" s="75"/>
      <c r="E163" s="75"/>
      <c r="G163" s="76"/>
      <c r="H163" s="76"/>
    </row>
    <row r="164" spans="3:8" x14ac:dyDescent="0.3">
      <c r="C164" s="74"/>
      <c r="D164" s="75"/>
      <c r="E164" s="75"/>
      <c r="G164" s="76"/>
      <c r="H164" s="76"/>
    </row>
    <row r="165" spans="3:8" x14ac:dyDescent="0.3">
      <c r="C165" s="74"/>
      <c r="D165" s="75"/>
      <c r="E165" s="75"/>
      <c r="G165" s="76"/>
      <c r="H165" s="76"/>
    </row>
    <row r="166" spans="3:8" x14ac:dyDescent="0.3">
      <c r="C166" s="74"/>
      <c r="D166" s="75"/>
      <c r="E166" s="75"/>
      <c r="G166" s="76"/>
      <c r="H166" s="76"/>
    </row>
    <row r="167" spans="3:8" x14ac:dyDescent="0.3">
      <c r="C167" s="74"/>
      <c r="D167" s="75"/>
      <c r="E167" s="75"/>
      <c r="G167" s="76"/>
      <c r="H167" s="76"/>
    </row>
    <row r="168" spans="3:8" x14ac:dyDescent="0.3">
      <c r="C168" s="74"/>
      <c r="D168" s="75"/>
      <c r="E168" s="75"/>
      <c r="G168" s="76"/>
      <c r="H168" s="76"/>
    </row>
    <row r="169" spans="3:8" x14ac:dyDescent="0.3">
      <c r="C169" s="74"/>
      <c r="D169" s="75"/>
      <c r="E169" s="75"/>
      <c r="G169" s="76"/>
      <c r="H169" s="76"/>
    </row>
    <row r="170" spans="3:8" x14ac:dyDescent="0.3">
      <c r="C170" s="74"/>
      <c r="D170" s="75"/>
      <c r="E170" s="75"/>
      <c r="G170" s="76"/>
      <c r="H170" s="76"/>
    </row>
    <row r="171" spans="3:8" x14ac:dyDescent="0.3">
      <c r="C171" s="74"/>
      <c r="D171" s="75"/>
      <c r="E171" s="75"/>
      <c r="G171" s="76"/>
      <c r="H171" s="76"/>
    </row>
    <row r="172" spans="3:8" x14ac:dyDescent="0.3">
      <c r="C172" s="74"/>
      <c r="D172" s="75"/>
      <c r="E172" s="75"/>
      <c r="G172" s="76"/>
      <c r="H172" s="76"/>
    </row>
    <row r="173" spans="3:8" x14ac:dyDescent="0.3">
      <c r="C173" s="74"/>
      <c r="D173" s="75"/>
      <c r="E173" s="75"/>
      <c r="G173" s="76"/>
      <c r="H173" s="76"/>
    </row>
    <row r="174" spans="3:8" x14ac:dyDescent="0.3">
      <c r="C174" s="74"/>
      <c r="D174" s="75"/>
      <c r="E174" s="75"/>
      <c r="G174" s="76"/>
      <c r="H174" s="76"/>
    </row>
    <row r="175" spans="3:8" x14ac:dyDescent="0.3">
      <c r="C175" s="74"/>
      <c r="D175" s="75"/>
      <c r="E175" s="75"/>
      <c r="G175" s="76"/>
      <c r="H175" s="76"/>
    </row>
    <row r="176" spans="3:8" x14ac:dyDescent="0.3">
      <c r="C176" s="74"/>
      <c r="D176" s="75"/>
      <c r="E176" s="75"/>
      <c r="G176" s="76"/>
      <c r="H176" s="76"/>
    </row>
    <row r="177" spans="3:8" x14ac:dyDescent="0.3">
      <c r="C177" s="74"/>
      <c r="D177" s="75"/>
      <c r="E177" s="75"/>
      <c r="G177" s="76"/>
      <c r="H177" s="76"/>
    </row>
    <row r="178" spans="3:8" x14ac:dyDescent="0.3">
      <c r="C178" s="74"/>
      <c r="D178" s="75"/>
      <c r="E178" s="75"/>
      <c r="G178" s="76"/>
      <c r="H178" s="76"/>
    </row>
    <row r="179" spans="3:8" x14ac:dyDescent="0.3">
      <c r="C179" s="74"/>
      <c r="D179" s="75"/>
      <c r="E179" s="75"/>
      <c r="G179" s="76"/>
      <c r="H179" s="76"/>
    </row>
    <row r="180" spans="3:8" x14ac:dyDescent="0.3">
      <c r="C180" s="74"/>
      <c r="D180" s="75"/>
      <c r="E180" s="75"/>
      <c r="G180" s="76"/>
      <c r="H180" s="76"/>
    </row>
    <row r="181" spans="3:8" x14ac:dyDescent="0.3">
      <c r="C181" s="74"/>
      <c r="D181" s="75"/>
      <c r="E181" s="75"/>
      <c r="G181" s="76"/>
      <c r="H181" s="76"/>
    </row>
    <row r="182" spans="3:8" x14ac:dyDescent="0.3">
      <c r="C182" s="74"/>
      <c r="D182" s="75"/>
      <c r="E182" s="75"/>
      <c r="G182" s="76"/>
      <c r="H182" s="76"/>
    </row>
    <row r="183" spans="3:8" x14ac:dyDescent="0.3">
      <c r="C183" s="74"/>
      <c r="D183" s="75"/>
      <c r="E183" s="75"/>
      <c r="G183" s="76"/>
      <c r="H183" s="76"/>
    </row>
    <row r="184" spans="3:8" x14ac:dyDescent="0.3">
      <c r="C184" s="74"/>
      <c r="D184" s="75"/>
      <c r="E184" s="75"/>
      <c r="G184" s="76"/>
      <c r="H184" s="76"/>
    </row>
    <row r="185" spans="3:8" x14ac:dyDescent="0.3">
      <c r="C185" s="74"/>
      <c r="D185" s="75"/>
      <c r="E185" s="75"/>
      <c r="G185" s="76"/>
      <c r="H185" s="76"/>
    </row>
    <row r="186" spans="3:8" x14ac:dyDescent="0.3">
      <c r="C186" s="74"/>
      <c r="D186" s="75"/>
      <c r="E186" s="75"/>
      <c r="G186" s="76"/>
      <c r="H186" s="76"/>
    </row>
    <row r="187" spans="3:8" x14ac:dyDescent="0.3">
      <c r="C187" s="74"/>
      <c r="D187" s="75"/>
      <c r="E187" s="75"/>
      <c r="G187" s="76"/>
      <c r="H187" s="76"/>
    </row>
    <row r="188" spans="3:8" x14ac:dyDescent="0.3">
      <c r="C188" s="74"/>
      <c r="D188" s="75"/>
      <c r="E188" s="75"/>
      <c r="G188" s="76"/>
      <c r="H188" s="76"/>
    </row>
    <row r="189" spans="3:8" x14ac:dyDescent="0.3">
      <c r="C189" s="74"/>
      <c r="D189" s="75"/>
      <c r="E189" s="75"/>
      <c r="G189" s="76"/>
      <c r="H189" s="76"/>
    </row>
    <row r="190" spans="3:8" x14ac:dyDescent="0.3">
      <c r="C190" s="74"/>
      <c r="D190" s="75"/>
      <c r="E190" s="75"/>
      <c r="G190" s="76"/>
      <c r="H190" s="76"/>
    </row>
    <row r="191" spans="3:8" x14ac:dyDescent="0.3">
      <c r="C191" s="74"/>
      <c r="D191" s="75"/>
      <c r="E191" s="75"/>
      <c r="G191" s="76"/>
      <c r="H191" s="76"/>
    </row>
    <row r="192" spans="3:8" x14ac:dyDescent="0.3">
      <c r="C192" s="74"/>
      <c r="D192" s="75"/>
      <c r="E192" s="75"/>
      <c r="G192" s="76"/>
      <c r="H192" s="76"/>
    </row>
    <row r="193" spans="3:8" x14ac:dyDescent="0.3">
      <c r="C193" s="74"/>
      <c r="D193" s="75"/>
      <c r="E193" s="75"/>
      <c r="G193" s="76"/>
      <c r="H193" s="76"/>
    </row>
    <row r="194" spans="3:8" x14ac:dyDescent="0.3">
      <c r="C194" s="74"/>
      <c r="D194" s="75"/>
      <c r="E194" s="75"/>
      <c r="G194" s="76"/>
      <c r="H194" s="76"/>
    </row>
    <row r="195" spans="3:8" x14ac:dyDescent="0.3">
      <c r="C195" s="74"/>
      <c r="D195" s="75"/>
      <c r="E195" s="75"/>
      <c r="G195" s="76"/>
      <c r="H195" s="76"/>
    </row>
    <row r="196" spans="3:8" x14ac:dyDescent="0.3">
      <c r="C196" s="74"/>
      <c r="D196" s="75"/>
      <c r="E196" s="75"/>
      <c r="G196" s="76"/>
      <c r="H196" s="76"/>
    </row>
    <row r="197" spans="3:8" x14ac:dyDescent="0.3">
      <c r="C197" s="74"/>
      <c r="D197" s="75"/>
      <c r="E197" s="75"/>
      <c r="G197" s="76"/>
      <c r="H197" s="76"/>
    </row>
    <row r="198" spans="3:8" x14ac:dyDescent="0.3">
      <c r="C198" s="74"/>
      <c r="D198" s="75"/>
      <c r="E198" s="75"/>
      <c r="G198" s="76"/>
      <c r="H198" s="76"/>
    </row>
    <row r="199" spans="3:8" x14ac:dyDescent="0.3">
      <c r="C199" s="74"/>
      <c r="D199" s="75"/>
      <c r="E199" s="75"/>
      <c r="G199" s="76"/>
      <c r="H199" s="76"/>
    </row>
    <row r="200" spans="3:8" x14ac:dyDescent="0.3">
      <c r="C200" s="74"/>
      <c r="D200" s="75"/>
      <c r="E200" s="75"/>
      <c r="G200" s="76"/>
      <c r="H200" s="76"/>
    </row>
    <row r="201" spans="3:8" x14ac:dyDescent="0.3">
      <c r="C201" s="74"/>
      <c r="D201" s="75"/>
      <c r="E201" s="75"/>
      <c r="G201" s="76"/>
      <c r="H201" s="76"/>
    </row>
    <row r="202" spans="3:8" x14ac:dyDescent="0.3">
      <c r="C202" s="74"/>
      <c r="D202" s="75"/>
      <c r="E202" s="75"/>
      <c r="G202" s="76"/>
      <c r="H202" s="76"/>
    </row>
    <row r="203" spans="3:8" x14ac:dyDescent="0.3">
      <c r="C203" s="74"/>
      <c r="D203" s="75"/>
      <c r="E203" s="75"/>
      <c r="G203" s="76"/>
      <c r="H203" s="76"/>
    </row>
    <row r="204" spans="3:8" x14ac:dyDescent="0.3">
      <c r="C204" s="74"/>
      <c r="D204" s="75"/>
      <c r="E204" s="75"/>
      <c r="G204" s="76"/>
      <c r="H204" s="76"/>
    </row>
    <row r="205" spans="3:8" x14ac:dyDescent="0.3">
      <c r="C205" s="74"/>
      <c r="D205" s="75"/>
      <c r="E205" s="75"/>
      <c r="G205" s="76"/>
      <c r="H205" s="76"/>
    </row>
    <row r="206" spans="3:8" x14ac:dyDescent="0.3">
      <c r="C206" s="74"/>
      <c r="D206" s="75"/>
      <c r="E206" s="75"/>
      <c r="G206" s="76"/>
      <c r="H206" s="76"/>
    </row>
    <row r="207" spans="3:8" x14ac:dyDescent="0.3">
      <c r="C207" s="74"/>
      <c r="D207" s="75"/>
      <c r="E207" s="75"/>
      <c r="G207" s="76"/>
      <c r="H207" s="76"/>
    </row>
    <row r="208" spans="3:8" x14ac:dyDescent="0.3">
      <c r="C208" s="74"/>
      <c r="D208" s="75"/>
      <c r="E208" s="75"/>
      <c r="G208" s="76"/>
      <c r="H208" s="76"/>
    </row>
    <row r="209" spans="3:8" x14ac:dyDescent="0.3">
      <c r="C209" s="74"/>
      <c r="D209" s="75"/>
      <c r="E209" s="75"/>
      <c r="G209" s="76"/>
      <c r="H209" s="76"/>
    </row>
    <row r="210" spans="3:8" x14ac:dyDescent="0.3">
      <c r="C210" s="74"/>
      <c r="D210" s="75"/>
      <c r="E210" s="75"/>
      <c r="G210" s="76"/>
      <c r="H210" s="76"/>
    </row>
    <row r="211" spans="3:8" x14ac:dyDescent="0.3">
      <c r="C211" s="74"/>
      <c r="D211" s="75"/>
      <c r="E211" s="75"/>
      <c r="G211" s="76"/>
      <c r="H211" s="76"/>
    </row>
    <row r="212" spans="3:8" x14ac:dyDescent="0.3">
      <c r="C212" s="74"/>
      <c r="D212" s="75"/>
      <c r="E212" s="75"/>
      <c r="G212" s="76"/>
      <c r="H212" s="76"/>
    </row>
    <row r="213" spans="3:8" x14ac:dyDescent="0.3">
      <c r="C213" s="74"/>
      <c r="D213" s="75"/>
      <c r="E213" s="75"/>
      <c r="G213" s="76"/>
      <c r="H213" s="76"/>
    </row>
    <row r="214" spans="3:8" x14ac:dyDescent="0.3">
      <c r="C214" s="74"/>
      <c r="D214" s="75"/>
      <c r="E214" s="75"/>
      <c r="G214" s="76"/>
      <c r="H214" s="76"/>
    </row>
    <row r="215" spans="3:8" x14ac:dyDescent="0.3">
      <c r="C215" s="74"/>
      <c r="D215" s="75"/>
      <c r="E215" s="75"/>
      <c r="G215" s="76"/>
      <c r="H215" s="76"/>
    </row>
    <row r="216" spans="3:8" x14ac:dyDescent="0.3">
      <c r="C216" s="74"/>
      <c r="D216" s="75"/>
      <c r="E216" s="75"/>
      <c r="G216" s="76"/>
      <c r="H216" s="76"/>
    </row>
    <row r="217" spans="3:8" x14ac:dyDescent="0.3">
      <c r="C217" s="74"/>
      <c r="D217" s="75"/>
      <c r="E217" s="75"/>
      <c r="G217" s="76"/>
      <c r="H217" s="76"/>
    </row>
    <row r="218" spans="3:8" x14ac:dyDescent="0.3">
      <c r="C218" s="74"/>
      <c r="D218" s="75"/>
      <c r="E218" s="75"/>
      <c r="G218" s="76"/>
      <c r="H218" s="76"/>
    </row>
    <row r="219" spans="3:8" x14ac:dyDescent="0.3">
      <c r="C219" s="74"/>
      <c r="D219" s="75"/>
      <c r="E219" s="75"/>
      <c r="G219" s="76"/>
      <c r="H219" s="76"/>
    </row>
    <row r="220" spans="3:8" x14ac:dyDescent="0.3">
      <c r="C220" s="74"/>
      <c r="D220" s="75"/>
      <c r="E220" s="75"/>
      <c r="G220" s="76"/>
      <c r="H220" s="76"/>
    </row>
    <row r="221" spans="3:8" x14ac:dyDescent="0.3">
      <c r="C221" s="74"/>
      <c r="D221" s="75"/>
      <c r="E221" s="75"/>
      <c r="G221" s="76"/>
      <c r="H221" s="76"/>
    </row>
    <row r="222" spans="3:8" x14ac:dyDescent="0.3">
      <c r="C222" s="74"/>
      <c r="D222" s="75"/>
      <c r="E222" s="75"/>
      <c r="G222" s="76"/>
      <c r="H222" s="76"/>
    </row>
    <row r="223" spans="3:8" x14ac:dyDescent="0.3">
      <c r="C223" s="74"/>
      <c r="D223" s="75"/>
      <c r="E223" s="75"/>
      <c r="G223" s="76"/>
      <c r="H223" s="76"/>
    </row>
    <row r="224" spans="3:8" x14ac:dyDescent="0.3">
      <c r="C224" s="74"/>
      <c r="D224" s="75"/>
      <c r="E224" s="75"/>
      <c r="G224" s="76"/>
      <c r="H224" s="76"/>
    </row>
    <row r="225" spans="3:8" x14ac:dyDescent="0.3">
      <c r="C225" s="74"/>
      <c r="D225" s="75"/>
      <c r="E225" s="75"/>
      <c r="G225" s="76"/>
      <c r="H225" s="76"/>
    </row>
    <row r="226" spans="3:8" x14ac:dyDescent="0.3">
      <c r="C226" s="74"/>
      <c r="D226" s="75"/>
      <c r="E226" s="75"/>
      <c r="G226" s="76"/>
      <c r="H226" s="76"/>
    </row>
    <row r="227" spans="3:8" x14ac:dyDescent="0.3">
      <c r="C227" s="74"/>
      <c r="D227" s="75"/>
      <c r="E227" s="75"/>
      <c r="G227" s="76"/>
      <c r="H227" s="76"/>
    </row>
    <row r="228" spans="3:8" x14ac:dyDescent="0.3">
      <c r="C228" s="74"/>
      <c r="D228" s="75"/>
      <c r="E228" s="75"/>
      <c r="G228" s="76"/>
      <c r="H228" s="76"/>
    </row>
    <row r="229" spans="3:8" x14ac:dyDescent="0.3">
      <c r="C229" s="74"/>
      <c r="D229" s="75"/>
      <c r="E229" s="75"/>
      <c r="G229" s="76"/>
      <c r="H229" s="76"/>
    </row>
    <row r="230" spans="3:8" x14ac:dyDescent="0.3">
      <c r="C230" s="74"/>
      <c r="D230" s="75"/>
      <c r="E230" s="75"/>
      <c r="G230" s="76"/>
      <c r="H230" s="76"/>
    </row>
    <row r="231" spans="3:8" x14ac:dyDescent="0.3">
      <c r="C231" s="74"/>
      <c r="D231" s="75"/>
      <c r="E231" s="75"/>
      <c r="G231" s="76"/>
      <c r="H231" s="76"/>
    </row>
    <row r="232" spans="3:8" x14ac:dyDescent="0.3">
      <c r="C232" s="74"/>
      <c r="D232" s="75"/>
      <c r="E232" s="75"/>
      <c r="G232" s="76"/>
      <c r="H232" s="76"/>
    </row>
    <row r="233" spans="3:8" x14ac:dyDescent="0.3">
      <c r="C233" s="74"/>
      <c r="D233" s="75"/>
      <c r="E233" s="75"/>
      <c r="G233" s="76"/>
      <c r="H233" s="76"/>
    </row>
    <row r="234" spans="3:8" x14ac:dyDescent="0.3">
      <c r="C234" s="74"/>
      <c r="D234" s="75"/>
      <c r="E234" s="75"/>
      <c r="G234" s="76"/>
      <c r="H234" s="76"/>
    </row>
    <row r="235" spans="3:8" x14ac:dyDescent="0.3">
      <c r="C235" s="74"/>
      <c r="D235" s="75"/>
      <c r="E235" s="75"/>
      <c r="G235" s="76"/>
      <c r="H235" s="76"/>
    </row>
    <row r="236" spans="3:8" x14ac:dyDescent="0.3">
      <c r="C236" s="74"/>
      <c r="D236" s="75"/>
      <c r="E236" s="75"/>
      <c r="G236" s="76"/>
      <c r="H236" s="76"/>
    </row>
    <row r="237" spans="3:8" x14ac:dyDescent="0.3">
      <c r="C237" s="74"/>
      <c r="D237" s="75"/>
      <c r="E237" s="75"/>
      <c r="G237" s="76"/>
      <c r="H237" s="76"/>
    </row>
    <row r="238" spans="3:8" x14ac:dyDescent="0.3">
      <c r="C238" s="74"/>
      <c r="D238" s="75"/>
      <c r="E238" s="75"/>
      <c r="G238" s="76"/>
      <c r="H238" s="76"/>
    </row>
    <row r="239" spans="3:8" x14ac:dyDescent="0.3">
      <c r="C239" s="74"/>
      <c r="D239" s="75"/>
      <c r="E239" s="75"/>
      <c r="G239" s="76"/>
      <c r="H239" s="76"/>
    </row>
    <row r="240" spans="3:8" x14ac:dyDescent="0.3">
      <c r="C240" s="74"/>
      <c r="D240" s="75"/>
      <c r="E240" s="75"/>
      <c r="G240" s="76"/>
      <c r="H240" s="76"/>
    </row>
    <row r="241" spans="3:8" x14ac:dyDescent="0.3">
      <c r="C241" s="74"/>
      <c r="D241" s="75"/>
      <c r="E241" s="75"/>
      <c r="G241" s="76"/>
      <c r="H241" s="76"/>
    </row>
    <row r="242" spans="3:8" x14ac:dyDescent="0.3">
      <c r="C242" s="74"/>
      <c r="D242" s="75"/>
      <c r="E242" s="75"/>
      <c r="G242" s="76"/>
      <c r="H242" s="76"/>
    </row>
    <row r="243" spans="3:8" x14ac:dyDescent="0.3">
      <c r="C243" s="74"/>
      <c r="D243" s="75"/>
      <c r="E243" s="75"/>
      <c r="G243" s="76"/>
      <c r="H243" s="76"/>
    </row>
    <row r="244" spans="3:8" x14ac:dyDescent="0.3">
      <c r="C244" s="74"/>
      <c r="D244" s="75"/>
      <c r="E244" s="75"/>
      <c r="G244" s="76"/>
      <c r="H244" s="76"/>
    </row>
    <row r="245" spans="3:8" x14ac:dyDescent="0.3">
      <c r="C245" s="74"/>
      <c r="D245" s="75"/>
      <c r="E245" s="75"/>
      <c r="G245" s="76"/>
      <c r="H245" s="76"/>
    </row>
    <row r="246" spans="3:8" x14ac:dyDescent="0.3">
      <c r="C246" s="74"/>
      <c r="D246" s="75"/>
      <c r="E246" s="75"/>
      <c r="G246" s="76"/>
      <c r="H246" s="76"/>
    </row>
    <row r="247" spans="3:8" x14ac:dyDescent="0.3">
      <c r="C247" s="74"/>
      <c r="D247" s="75"/>
      <c r="E247" s="75"/>
      <c r="G247" s="76"/>
      <c r="H247" s="76"/>
    </row>
    <row r="248" spans="3:8" x14ac:dyDescent="0.3">
      <c r="C248" s="74"/>
      <c r="D248" s="75"/>
      <c r="E248" s="75"/>
      <c r="G248" s="76"/>
      <c r="H248" s="76"/>
    </row>
    <row r="249" spans="3:8" x14ac:dyDescent="0.3">
      <c r="C249" s="74"/>
      <c r="D249" s="75"/>
      <c r="E249" s="75"/>
      <c r="G249" s="76"/>
      <c r="H249" s="76"/>
    </row>
    <row r="250" spans="3:8" x14ac:dyDescent="0.3">
      <c r="C250" s="74"/>
      <c r="D250" s="75"/>
      <c r="E250" s="75"/>
      <c r="G250" s="76"/>
      <c r="H250" s="76"/>
    </row>
    <row r="251" spans="3:8" x14ac:dyDescent="0.3">
      <c r="C251" s="74"/>
      <c r="D251" s="75"/>
      <c r="E251" s="75"/>
      <c r="G251" s="76"/>
      <c r="H251" s="76"/>
    </row>
    <row r="252" spans="3:8" x14ac:dyDescent="0.3">
      <c r="C252" s="74"/>
      <c r="D252" s="75"/>
      <c r="E252" s="75"/>
      <c r="G252" s="76"/>
      <c r="H252" s="76"/>
    </row>
    <row r="253" spans="3:8" x14ac:dyDescent="0.3">
      <c r="C253" s="74"/>
      <c r="D253" s="75"/>
      <c r="E253" s="75"/>
      <c r="G253" s="76"/>
      <c r="H253" s="76"/>
    </row>
    <row r="254" spans="3:8" x14ac:dyDescent="0.3">
      <c r="C254" s="74"/>
      <c r="D254" s="75"/>
      <c r="E254" s="75"/>
      <c r="G254" s="76"/>
      <c r="H254" s="76"/>
    </row>
    <row r="255" spans="3:8" x14ac:dyDescent="0.3">
      <c r="C255" s="74"/>
      <c r="D255" s="75"/>
      <c r="E255" s="75"/>
      <c r="G255" s="76"/>
      <c r="H255" s="76"/>
    </row>
    <row r="256" spans="3:8" x14ac:dyDescent="0.3">
      <c r="C256" s="74"/>
      <c r="D256" s="75"/>
      <c r="E256" s="75"/>
      <c r="G256" s="76"/>
      <c r="H256" s="76"/>
    </row>
    <row r="257" spans="3:8" x14ac:dyDescent="0.3">
      <c r="C257" s="74"/>
      <c r="D257" s="75"/>
      <c r="E257" s="75"/>
      <c r="G257" s="76"/>
      <c r="H257" s="76"/>
    </row>
    <row r="258" spans="3:8" x14ac:dyDescent="0.3">
      <c r="C258" s="74"/>
      <c r="D258" s="75"/>
      <c r="E258" s="75"/>
      <c r="G258" s="76"/>
      <c r="H258" s="76"/>
    </row>
    <row r="259" spans="3:8" x14ac:dyDescent="0.3">
      <c r="C259" s="74"/>
      <c r="D259" s="75"/>
      <c r="E259" s="75"/>
      <c r="G259" s="76"/>
      <c r="H259" s="76"/>
    </row>
    <row r="260" spans="3:8" x14ac:dyDescent="0.3">
      <c r="C260" s="74"/>
      <c r="D260" s="75"/>
      <c r="E260" s="75"/>
      <c r="G260" s="76"/>
      <c r="H260" s="76"/>
    </row>
    <row r="261" spans="3:8" x14ac:dyDescent="0.3">
      <c r="C261" s="74"/>
      <c r="D261" s="75"/>
      <c r="E261" s="75"/>
      <c r="G261" s="76"/>
      <c r="H261" s="76"/>
    </row>
    <row r="262" spans="3:8" x14ac:dyDescent="0.3">
      <c r="C262" s="74"/>
      <c r="D262" s="75"/>
      <c r="E262" s="75"/>
      <c r="G262" s="76"/>
      <c r="H262" s="76"/>
    </row>
    <row r="263" spans="3:8" x14ac:dyDescent="0.3">
      <c r="C263" s="74"/>
      <c r="D263" s="75"/>
      <c r="E263" s="75"/>
      <c r="G263" s="76"/>
      <c r="H263" s="76"/>
    </row>
    <row r="264" spans="3:8" x14ac:dyDescent="0.3">
      <c r="C264" s="74"/>
      <c r="D264" s="75"/>
      <c r="E264" s="75"/>
      <c r="G264" s="76"/>
      <c r="H264" s="76"/>
    </row>
    <row r="265" spans="3:8" x14ac:dyDescent="0.3">
      <c r="C265" s="74"/>
      <c r="D265" s="75"/>
      <c r="E265" s="75"/>
      <c r="G265" s="76"/>
      <c r="H265" s="76"/>
    </row>
    <row r="266" spans="3:8" x14ac:dyDescent="0.3">
      <c r="C266" s="74"/>
      <c r="D266" s="75"/>
      <c r="E266" s="75"/>
      <c r="G266" s="76"/>
      <c r="H266" s="76"/>
    </row>
    <row r="267" spans="3:8" x14ac:dyDescent="0.3">
      <c r="C267" s="74"/>
      <c r="D267" s="75"/>
      <c r="E267" s="75"/>
      <c r="G267" s="76"/>
      <c r="H267" s="76"/>
    </row>
    <row r="268" spans="3:8" x14ac:dyDescent="0.3">
      <c r="C268" s="74"/>
      <c r="D268" s="75"/>
      <c r="E268" s="75"/>
      <c r="G268" s="76"/>
      <c r="H268" s="76"/>
    </row>
    <row r="269" spans="3:8" x14ac:dyDescent="0.3">
      <c r="C269" s="74"/>
      <c r="D269" s="75"/>
      <c r="E269" s="75"/>
      <c r="G269" s="76"/>
      <c r="H269" s="76"/>
    </row>
    <row r="270" spans="3:8" x14ac:dyDescent="0.3">
      <c r="C270" s="74"/>
      <c r="D270" s="75"/>
      <c r="E270" s="75"/>
      <c r="G270" s="76"/>
      <c r="H270" s="76"/>
    </row>
    <row r="271" spans="3:8" x14ac:dyDescent="0.3">
      <c r="C271" s="74"/>
      <c r="D271" s="75"/>
      <c r="E271" s="75"/>
      <c r="G271" s="76"/>
      <c r="H271" s="76"/>
    </row>
    <row r="272" spans="3:8" x14ac:dyDescent="0.3">
      <c r="C272" s="74"/>
      <c r="D272" s="75"/>
      <c r="E272" s="75"/>
      <c r="G272" s="76"/>
      <c r="H272" s="76"/>
    </row>
    <row r="273" spans="3:8" x14ac:dyDescent="0.3">
      <c r="C273" s="74"/>
      <c r="D273" s="75"/>
      <c r="E273" s="75"/>
      <c r="G273" s="76"/>
      <c r="H273" s="76"/>
    </row>
    <row r="274" spans="3:8" x14ac:dyDescent="0.3">
      <c r="C274" s="74"/>
      <c r="D274" s="75"/>
      <c r="E274" s="75"/>
      <c r="G274" s="76"/>
      <c r="H274" s="76"/>
    </row>
    <row r="275" spans="3:8" x14ac:dyDescent="0.3">
      <c r="C275" s="74"/>
      <c r="D275" s="75"/>
      <c r="E275" s="75"/>
      <c r="G275" s="76"/>
      <c r="H275" s="76"/>
    </row>
    <row r="276" spans="3:8" x14ac:dyDescent="0.3">
      <c r="C276" s="74"/>
      <c r="D276" s="75"/>
      <c r="E276" s="75"/>
      <c r="G276" s="76"/>
      <c r="H276" s="76"/>
    </row>
    <row r="277" spans="3:8" x14ac:dyDescent="0.3">
      <c r="C277" s="74"/>
      <c r="D277" s="75"/>
      <c r="E277" s="75"/>
      <c r="G277" s="76"/>
      <c r="H277" s="76"/>
    </row>
    <row r="278" spans="3:8" x14ac:dyDescent="0.3">
      <c r="C278" s="74"/>
      <c r="D278" s="75"/>
      <c r="E278" s="75"/>
      <c r="G278" s="76"/>
      <c r="H278" s="76"/>
    </row>
    <row r="279" spans="3:8" x14ac:dyDescent="0.3">
      <c r="C279" s="74"/>
      <c r="D279" s="75"/>
      <c r="E279" s="75"/>
      <c r="G279" s="76"/>
      <c r="H279" s="76"/>
    </row>
    <row r="280" spans="3:8" x14ac:dyDescent="0.3">
      <c r="C280" s="74"/>
      <c r="D280" s="75"/>
      <c r="E280" s="75"/>
      <c r="G280" s="76"/>
      <c r="H280" s="76"/>
    </row>
    <row r="281" spans="3:8" x14ac:dyDescent="0.3">
      <c r="C281" s="74"/>
      <c r="D281" s="75"/>
      <c r="E281" s="75"/>
      <c r="G281" s="76"/>
      <c r="H281" s="76"/>
    </row>
    <row r="282" spans="3:8" x14ac:dyDescent="0.3">
      <c r="C282" s="74"/>
      <c r="D282" s="75"/>
      <c r="E282" s="75"/>
      <c r="G282" s="76"/>
      <c r="H282" s="76"/>
    </row>
    <row r="283" spans="3:8" x14ac:dyDescent="0.3">
      <c r="C283" s="74"/>
      <c r="D283" s="75"/>
      <c r="E283" s="75"/>
      <c r="G283" s="76"/>
      <c r="H283" s="76"/>
    </row>
    <row r="284" spans="3:8" x14ac:dyDescent="0.3">
      <c r="C284" s="74"/>
      <c r="D284" s="75"/>
      <c r="E284" s="75"/>
      <c r="G284" s="76"/>
      <c r="H284" s="76"/>
    </row>
    <row r="285" spans="3:8" x14ac:dyDescent="0.3">
      <c r="C285" s="74"/>
      <c r="D285" s="75"/>
      <c r="E285" s="75"/>
      <c r="G285" s="76"/>
      <c r="H285" s="76"/>
    </row>
    <row r="286" spans="3:8" x14ac:dyDescent="0.3">
      <c r="C286" s="74"/>
      <c r="D286" s="75"/>
      <c r="E286" s="75"/>
      <c r="G286" s="76"/>
      <c r="H286" s="76"/>
    </row>
    <row r="287" spans="3:8" x14ac:dyDescent="0.3">
      <c r="C287" s="74"/>
      <c r="D287" s="75"/>
      <c r="E287" s="75"/>
      <c r="G287" s="76"/>
      <c r="H287" s="76"/>
    </row>
    <row r="288" spans="3:8" x14ac:dyDescent="0.3">
      <c r="C288" s="74"/>
      <c r="D288" s="75"/>
      <c r="E288" s="75"/>
      <c r="G288" s="76"/>
      <c r="H288" s="76"/>
    </row>
    <row r="289" spans="3:8" x14ac:dyDescent="0.3">
      <c r="C289" s="74"/>
      <c r="D289" s="75"/>
      <c r="E289" s="75"/>
      <c r="G289" s="76"/>
      <c r="H289" s="76"/>
    </row>
    <row r="290" spans="3:8" x14ac:dyDescent="0.3">
      <c r="C290" s="74"/>
      <c r="D290" s="75"/>
      <c r="E290" s="75"/>
      <c r="G290" s="76"/>
      <c r="H290" s="76"/>
    </row>
    <row r="291" spans="3:8" x14ac:dyDescent="0.3">
      <c r="C291" s="74"/>
      <c r="D291" s="75"/>
      <c r="E291" s="75"/>
      <c r="G291" s="76"/>
      <c r="H291" s="76"/>
    </row>
    <row r="292" spans="3:8" x14ac:dyDescent="0.3">
      <c r="C292" s="74"/>
      <c r="D292" s="75"/>
      <c r="E292" s="75"/>
      <c r="G292" s="76"/>
      <c r="H292" s="76"/>
    </row>
    <row r="293" spans="3:8" x14ac:dyDescent="0.3">
      <c r="C293" s="74"/>
      <c r="D293" s="75"/>
      <c r="E293" s="75"/>
      <c r="G293" s="76"/>
      <c r="H293" s="76"/>
    </row>
    <row r="294" spans="3:8" x14ac:dyDescent="0.3">
      <c r="C294" s="74"/>
      <c r="D294" s="75"/>
      <c r="E294" s="75"/>
      <c r="G294" s="76"/>
      <c r="H294" s="76"/>
    </row>
    <row r="295" spans="3:8" x14ac:dyDescent="0.3">
      <c r="C295" s="74"/>
      <c r="D295" s="75"/>
      <c r="E295" s="75"/>
      <c r="G295" s="76"/>
      <c r="H295" s="76"/>
    </row>
    <row r="296" spans="3:8" x14ac:dyDescent="0.3">
      <c r="C296" s="74"/>
      <c r="D296" s="75"/>
      <c r="E296" s="75"/>
      <c r="G296" s="76"/>
      <c r="H296" s="76"/>
    </row>
    <row r="297" spans="3:8" x14ac:dyDescent="0.3">
      <c r="C297" s="74"/>
      <c r="D297" s="75"/>
      <c r="E297" s="75"/>
      <c r="G297" s="76"/>
      <c r="H297" s="76"/>
    </row>
    <row r="298" spans="3:8" x14ac:dyDescent="0.3">
      <c r="C298" s="74"/>
      <c r="D298" s="75"/>
      <c r="E298" s="75"/>
      <c r="G298" s="76"/>
      <c r="H298" s="76"/>
    </row>
    <row r="299" spans="3:8" x14ac:dyDescent="0.3">
      <c r="C299" s="74"/>
      <c r="D299" s="75"/>
      <c r="E299" s="75"/>
      <c r="G299" s="76"/>
      <c r="H299" s="76"/>
    </row>
    <row r="300" spans="3:8" x14ac:dyDescent="0.3">
      <c r="C300" s="74"/>
      <c r="D300" s="75"/>
      <c r="E300" s="75"/>
      <c r="G300" s="76"/>
      <c r="H300" s="76"/>
    </row>
    <row r="301" spans="3:8" x14ac:dyDescent="0.3">
      <c r="C301" s="74"/>
      <c r="D301" s="75"/>
      <c r="E301" s="75"/>
      <c r="G301" s="76"/>
      <c r="H301" s="76"/>
    </row>
    <row r="302" spans="3:8" x14ac:dyDescent="0.3">
      <c r="C302" s="74"/>
      <c r="D302" s="75"/>
      <c r="E302" s="75"/>
      <c r="G302" s="76"/>
      <c r="H302" s="76"/>
    </row>
    <row r="303" spans="3:8" x14ac:dyDescent="0.3">
      <c r="C303" s="74"/>
      <c r="D303" s="75"/>
      <c r="E303" s="75"/>
      <c r="G303" s="76"/>
      <c r="H303" s="76"/>
    </row>
    <row r="304" spans="3:8" x14ac:dyDescent="0.3">
      <c r="C304" s="74"/>
      <c r="D304" s="75"/>
      <c r="E304" s="75"/>
      <c r="G304" s="76"/>
      <c r="H304" s="76"/>
    </row>
    <row r="305" spans="3:8" x14ac:dyDescent="0.3">
      <c r="C305" s="74"/>
      <c r="D305" s="75"/>
      <c r="E305" s="75"/>
      <c r="G305" s="76"/>
      <c r="H305" s="76"/>
    </row>
    <row r="306" spans="3:8" x14ac:dyDescent="0.3">
      <c r="C306" s="74"/>
      <c r="D306" s="75"/>
      <c r="E306" s="75"/>
      <c r="G306" s="76"/>
      <c r="H306" s="76"/>
    </row>
    <row r="307" spans="3:8" x14ac:dyDescent="0.3">
      <c r="C307" s="74"/>
      <c r="D307" s="75"/>
      <c r="E307" s="75"/>
      <c r="G307" s="76"/>
      <c r="H307" s="76"/>
    </row>
    <row r="308" spans="3:8" x14ac:dyDescent="0.3">
      <c r="C308" s="74"/>
      <c r="D308" s="75"/>
      <c r="E308" s="75"/>
      <c r="G308" s="76"/>
      <c r="H308" s="76"/>
    </row>
    <row r="309" spans="3:8" x14ac:dyDescent="0.3">
      <c r="C309" s="74"/>
      <c r="D309" s="75"/>
      <c r="E309" s="75"/>
      <c r="G309" s="76"/>
      <c r="H309" s="76"/>
    </row>
    <row r="310" spans="3:8" x14ac:dyDescent="0.3">
      <c r="C310" s="74"/>
      <c r="D310" s="75"/>
      <c r="E310" s="75"/>
      <c r="G310" s="76"/>
      <c r="H310" s="76"/>
    </row>
    <row r="311" spans="3:8" x14ac:dyDescent="0.3">
      <c r="C311" s="74"/>
      <c r="D311" s="75"/>
      <c r="E311" s="75"/>
      <c r="G311" s="76"/>
      <c r="H311" s="76"/>
    </row>
    <row r="312" spans="3:8" x14ac:dyDescent="0.3">
      <c r="C312" s="74"/>
      <c r="D312" s="75"/>
      <c r="E312" s="75"/>
      <c r="G312" s="76"/>
      <c r="H312" s="76"/>
    </row>
    <row r="313" spans="3:8" x14ac:dyDescent="0.3">
      <c r="C313" s="74"/>
      <c r="D313" s="75"/>
      <c r="E313" s="75"/>
      <c r="G313" s="76"/>
      <c r="H313" s="76"/>
    </row>
    <row r="314" spans="3:8" x14ac:dyDescent="0.3">
      <c r="C314" s="74"/>
      <c r="D314" s="75"/>
      <c r="E314" s="75"/>
      <c r="G314" s="76"/>
      <c r="H314" s="76"/>
    </row>
    <row r="315" spans="3:8" x14ac:dyDescent="0.3">
      <c r="C315" s="74"/>
      <c r="D315" s="75"/>
      <c r="E315" s="75"/>
      <c r="G315" s="76"/>
      <c r="H315" s="76"/>
    </row>
    <row r="316" spans="3:8" x14ac:dyDescent="0.3">
      <c r="C316" s="74"/>
      <c r="D316" s="75"/>
      <c r="E316" s="75"/>
      <c r="G316" s="76"/>
      <c r="H316" s="76"/>
    </row>
    <row r="317" spans="3:8" x14ac:dyDescent="0.3">
      <c r="C317" s="74"/>
      <c r="D317" s="75"/>
      <c r="E317" s="75"/>
      <c r="G317" s="76"/>
      <c r="H317" s="76"/>
    </row>
    <row r="318" spans="3:8" x14ac:dyDescent="0.3">
      <c r="C318" s="74"/>
      <c r="D318" s="75"/>
      <c r="E318" s="75"/>
      <c r="G318" s="76"/>
      <c r="H318" s="76"/>
    </row>
    <row r="319" spans="3:8" x14ac:dyDescent="0.3">
      <c r="C319" s="74"/>
      <c r="D319" s="75"/>
      <c r="E319" s="75"/>
      <c r="G319" s="76"/>
      <c r="H319" s="76"/>
    </row>
    <row r="320" spans="3:8" x14ac:dyDescent="0.3">
      <c r="C320" s="74"/>
      <c r="D320" s="75"/>
      <c r="E320" s="75"/>
      <c r="G320" s="76"/>
      <c r="H320" s="76"/>
    </row>
    <row r="321" spans="3:8" x14ac:dyDescent="0.3">
      <c r="C321" s="74"/>
      <c r="D321" s="75"/>
      <c r="E321" s="75"/>
      <c r="G321" s="76"/>
      <c r="H321" s="76"/>
    </row>
    <row r="322" spans="3:8" x14ac:dyDescent="0.3">
      <c r="C322" s="74"/>
      <c r="D322" s="75"/>
      <c r="E322" s="75"/>
      <c r="G322" s="76"/>
      <c r="H322" s="76"/>
    </row>
    <row r="323" spans="3:8" x14ac:dyDescent="0.3">
      <c r="C323" s="74"/>
      <c r="D323" s="75"/>
      <c r="E323" s="75"/>
      <c r="G323" s="76"/>
      <c r="H323" s="76"/>
    </row>
    <row r="324" spans="3:8" x14ac:dyDescent="0.3">
      <c r="C324" s="74"/>
      <c r="D324" s="75"/>
      <c r="E324" s="75"/>
      <c r="G324" s="76"/>
      <c r="H324" s="76"/>
    </row>
    <row r="325" spans="3:8" x14ac:dyDescent="0.3">
      <c r="C325" s="74"/>
      <c r="D325" s="75"/>
      <c r="E325" s="75"/>
      <c r="G325" s="76"/>
      <c r="H325" s="76"/>
    </row>
    <row r="326" spans="3:8" x14ac:dyDescent="0.3">
      <c r="C326" s="74"/>
      <c r="D326" s="75"/>
      <c r="E326" s="75"/>
      <c r="G326" s="76"/>
      <c r="H326" s="76"/>
    </row>
    <row r="327" spans="3:8" x14ac:dyDescent="0.3">
      <c r="C327" s="74"/>
      <c r="D327" s="75"/>
      <c r="E327" s="75"/>
      <c r="G327" s="76"/>
      <c r="H327" s="76"/>
    </row>
    <row r="328" spans="3:8" x14ac:dyDescent="0.3">
      <c r="C328" s="74"/>
      <c r="D328" s="75"/>
      <c r="E328" s="75"/>
      <c r="G328" s="76"/>
      <c r="H328" s="76"/>
    </row>
    <row r="329" spans="3:8" x14ac:dyDescent="0.3">
      <c r="C329" s="74"/>
      <c r="D329" s="75"/>
      <c r="E329" s="75"/>
      <c r="G329" s="76"/>
      <c r="H329" s="76"/>
    </row>
    <row r="330" spans="3:8" x14ac:dyDescent="0.3">
      <c r="C330" s="74"/>
      <c r="D330" s="75"/>
      <c r="E330" s="75"/>
      <c r="G330" s="76"/>
      <c r="H330" s="76"/>
    </row>
    <row r="331" spans="3:8" x14ac:dyDescent="0.3">
      <c r="C331" s="74"/>
      <c r="D331" s="75"/>
      <c r="E331" s="75"/>
      <c r="G331" s="76"/>
      <c r="H331" s="76"/>
    </row>
    <row r="332" spans="3:8" x14ac:dyDescent="0.3">
      <c r="C332" s="74"/>
      <c r="D332" s="75"/>
      <c r="E332" s="75"/>
      <c r="G332" s="76"/>
      <c r="H332" s="76"/>
    </row>
    <row r="333" spans="3:8" x14ac:dyDescent="0.3">
      <c r="C333" s="74"/>
      <c r="D333" s="75"/>
      <c r="E333" s="75"/>
      <c r="G333" s="76"/>
      <c r="H333" s="76"/>
    </row>
    <row r="334" spans="3:8" x14ac:dyDescent="0.3">
      <c r="C334" s="74"/>
      <c r="D334" s="75"/>
      <c r="E334" s="75"/>
      <c r="G334" s="76"/>
      <c r="H334" s="76"/>
    </row>
    <row r="335" spans="3:8" x14ac:dyDescent="0.3">
      <c r="C335" s="74"/>
      <c r="D335" s="75"/>
      <c r="E335" s="75"/>
      <c r="G335" s="76"/>
      <c r="H335" s="76"/>
    </row>
    <row r="336" spans="3:8" x14ac:dyDescent="0.3">
      <c r="C336" s="74"/>
      <c r="D336" s="75"/>
      <c r="E336" s="75"/>
      <c r="G336" s="76"/>
      <c r="H336" s="76"/>
    </row>
    <row r="337" spans="3:8" x14ac:dyDescent="0.3">
      <c r="C337" s="74"/>
      <c r="D337" s="75"/>
      <c r="E337" s="75"/>
      <c r="G337" s="76"/>
      <c r="H337" s="76"/>
    </row>
    <row r="338" spans="3:8" x14ac:dyDescent="0.3">
      <c r="C338" s="74"/>
      <c r="D338" s="75"/>
      <c r="E338" s="75"/>
      <c r="G338" s="76"/>
      <c r="H338" s="76"/>
    </row>
    <row r="339" spans="3:8" x14ac:dyDescent="0.3">
      <c r="C339" s="74"/>
      <c r="D339" s="75"/>
      <c r="E339" s="75"/>
      <c r="G339" s="76"/>
      <c r="H339" s="76"/>
    </row>
    <row r="340" spans="3:8" x14ac:dyDescent="0.3">
      <c r="C340" s="74"/>
      <c r="D340" s="75"/>
      <c r="E340" s="75"/>
      <c r="G340" s="76"/>
      <c r="H340" s="76"/>
    </row>
    <row r="341" spans="3:8" x14ac:dyDescent="0.3">
      <c r="C341" s="74"/>
      <c r="D341" s="75"/>
      <c r="E341" s="75"/>
      <c r="G341" s="76"/>
      <c r="H341" s="76"/>
    </row>
    <row r="342" spans="3:8" x14ac:dyDescent="0.3">
      <c r="C342" s="74"/>
      <c r="D342" s="75"/>
      <c r="E342" s="75"/>
      <c r="G342" s="76"/>
      <c r="H342" s="76"/>
    </row>
    <row r="343" spans="3:8" x14ac:dyDescent="0.3">
      <c r="C343" s="74"/>
      <c r="D343" s="75"/>
      <c r="E343" s="75"/>
      <c r="G343" s="76"/>
      <c r="H343" s="76"/>
    </row>
    <row r="344" spans="3:8" x14ac:dyDescent="0.3">
      <c r="C344" s="74"/>
      <c r="D344" s="75"/>
      <c r="E344" s="75"/>
      <c r="G344" s="76"/>
      <c r="H344" s="76"/>
    </row>
    <row r="345" spans="3:8" x14ac:dyDescent="0.3">
      <c r="C345" s="74"/>
      <c r="D345" s="75"/>
      <c r="E345" s="75"/>
      <c r="G345" s="76"/>
      <c r="H345" s="76"/>
    </row>
    <row r="346" spans="3:8" x14ac:dyDescent="0.3">
      <c r="C346" s="74"/>
      <c r="D346" s="75"/>
      <c r="E346" s="75"/>
      <c r="G346" s="76"/>
      <c r="H346" s="76"/>
    </row>
    <row r="347" spans="3:8" x14ac:dyDescent="0.3">
      <c r="C347" s="74"/>
      <c r="D347" s="75"/>
      <c r="E347" s="75"/>
      <c r="G347" s="76"/>
      <c r="H347" s="76"/>
    </row>
    <row r="348" spans="3:8" x14ac:dyDescent="0.3">
      <c r="C348" s="74"/>
      <c r="D348" s="75"/>
      <c r="E348" s="75"/>
      <c r="G348" s="76"/>
      <c r="H348" s="76"/>
    </row>
    <row r="349" spans="3:8" x14ac:dyDescent="0.3">
      <c r="C349" s="74"/>
      <c r="D349" s="75"/>
      <c r="E349" s="75"/>
      <c r="G349" s="76"/>
      <c r="H349" s="76"/>
    </row>
    <row r="350" spans="3:8" x14ac:dyDescent="0.3">
      <c r="C350" s="74"/>
      <c r="D350" s="75"/>
      <c r="E350" s="75"/>
      <c r="G350" s="76"/>
      <c r="H350" s="76"/>
    </row>
    <row r="351" spans="3:8" x14ac:dyDescent="0.3">
      <c r="C351" s="74"/>
      <c r="D351" s="75"/>
      <c r="E351" s="75"/>
      <c r="G351" s="76"/>
      <c r="H351" s="76"/>
    </row>
    <row r="352" spans="3:8" x14ac:dyDescent="0.3">
      <c r="C352" s="74"/>
      <c r="D352" s="75"/>
      <c r="E352" s="75"/>
      <c r="G352" s="76"/>
      <c r="H352" s="76"/>
    </row>
    <row r="353" spans="3:8" x14ac:dyDescent="0.3">
      <c r="C353" s="74"/>
      <c r="D353" s="75"/>
      <c r="E353" s="75"/>
      <c r="G353" s="76"/>
      <c r="H353" s="76"/>
    </row>
    <row r="354" spans="3:8" x14ac:dyDescent="0.3">
      <c r="C354" s="74"/>
      <c r="D354" s="75"/>
      <c r="E354" s="75"/>
      <c r="G354" s="76"/>
      <c r="H354" s="76"/>
    </row>
    <row r="355" spans="3:8" x14ac:dyDescent="0.3">
      <c r="C355" s="74"/>
      <c r="D355" s="75"/>
      <c r="E355" s="75"/>
      <c r="G355" s="76"/>
      <c r="H355" s="76"/>
    </row>
    <row r="356" spans="3:8" x14ac:dyDescent="0.3">
      <c r="C356" s="74"/>
      <c r="D356" s="75"/>
      <c r="E356" s="75"/>
      <c r="G356" s="76"/>
      <c r="H356" s="76"/>
    </row>
    <row r="357" spans="3:8" x14ac:dyDescent="0.3">
      <c r="C357" s="74"/>
      <c r="D357" s="75"/>
      <c r="E357" s="75"/>
      <c r="G357" s="76"/>
      <c r="H357" s="76"/>
    </row>
    <row r="358" spans="3:8" x14ac:dyDescent="0.3">
      <c r="C358" s="74"/>
      <c r="D358" s="75"/>
      <c r="E358" s="75"/>
      <c r="G358" s="76"/>
      <c r="H358" s="76"/>
    </row>
    <row r="359" spans="3:8" x14ac:dyDescent="0.3">
      <c r="C359" s="74"/>
      <c r="D359" s="75"/>
      <c r="E359" s="75"/>
      <c r="G359" s="76"/>
      <c r="H359" s="76"/>
    </row>
    <row r="360" spans="3:8" x14ac:dyDescent="0.3">
      <c r="C360" s="74"/>
      <c r="D360" s="75"/>
      <c r="E360" s="75"/>
      <c r="G360" s="76"/>
      <c r="H360" s="76"/>
    </row>
    <row r="361" spans="3:8" x14ac:dyDescent="0.3">
      <c r="C361" s="74"/>
      <c r="D361" s="75"/>
      <c r="E361" s="75"/>
      <c r="G361" s="76"/>
      <c r="H361" s="76"/>
    </row>
    <row r="362" spans="3:8" x14ac:dyDescent="0.3">
      <c r="C362" s="74"/>
      <c r="D362" s="75"/>
      <c r="E362" s="75"/>
      <c r="G362" s="76"/>
      <c r="H362" s="76"/>
    </row>
    <row r="363" spans="3:8" x14ac:dyDescent="0.3">
      <c r="C363" s="74"/>
      <c r="D363" s="75"/>
      <c r="E363" s="75"/>
      <c r="G363" s="76"/>
      <c r="H363" s="76"/>
    </row>
    <row r="364" spans="3:8" x14ac:dyDescent="0.3">
      <c r="C364" s="74"/>
      <c r="D364" s="75"/>
      <c r="E364" s="75"/>
      <c r="G364" s="76"/>
      <c r="H364" s="76"/>
    </row>
    <row r="365" spans="3:8" x14ac:dyDescent="0.3">
      <c r="C365" s="74"/>
      <c r="D365" s="75"/>
      <c r="E365" s="75"/>
      <c r="G365" s="76"/>
      <c r="H365" s="76"/>
    </row>
    <row r="366" spans="3:8" x14ac:dyDescent="0.3">
      <c r="C366" s="74"/>
      <c r="D366" s="75"/>
      <c r="E366" s="75"/>
      <c r="G366" s="76"/>
      <c r="H366" s="76"/>
    </row>
    <row r="367" spans="3:8" x14ac:dyDescent="0.3">
      <c r="C367" s="74"/>
      <c r="D367" s="75"/>
      <c r="E367" s="75"/>
      <c r="G367" s="76"/>
      <c r="H367" s="76"/>
    </row>
    <row r="368" spans="3:8" x14ac:dyDescent="0.3">
      <c r="C368" s="74"/>
      <c r="D368" s="75"/>
      <c r="E368" s="75"/>
      <c r="G368" s="76"/>
      <c r="H368" s="76"/>
    </row>
    <row r="369" spans="3:8" x14ac:dyDescent="0.3">
      <c r="C369" s="74"/>
      <c r="D369" s="75"/>
      <c r="E369" s="75"/>
      <c r="G369" s="76"/>
      <c r="H369" s="76"/>
    </row>
    <row r="370" spans="3:8" x14ac:dyDescent="0.3">
      <c r="C370" s="74"/>
      <c r="D370" s="75"/>
      <c r="E370" s="75"/>
      <c r="G370" s="76"/>
      <c r="H370" s="76"/>
    </row>
    <row r="371" spans="3:8" x14ac:dyDescent="0.3">
      <c r="C371" s="74"/>
      <c r="D371" s="75"/>
      <c r="E371" s="75"/>
      <c r="G371" s="76"/>
      <c r="H371" s="76"/>
    </row>
    <row r="372" spans="3:8" x14ac:dyDescent="0.3">
      <c r="C372" s="74"/>
      <c r="D372" s="75"/>
      <c r="E372" s="75"/>
      <c r="G372" s="76"/>
      <c r="H372" s="76"/>
    </row>
    <row r="373" spans="3:8" x14ac:dyDescent="0.3">
      <c r="C373" s="74"/>
      <c r="D373" s="75"/>
      <c r="E373" s="75"/>
      <c r="G373" s="76"/>
      <c r="H373" s="76"/>
    </row>
    <row r="374" spans="3:8" x14ac:dyDescent="0.3">
      <c r="C374" s="74"/>
      <c r="D374" s="75"/>
      <c r="E374" s="75"/>
      <c r="G374" s="76"/>
      <c r="H374" s="76"/>
    </row>
    <row r="375" spans="3:8" x14ac:dyDescent="0.3">
      <c r="C375" s="74"/>
      <c r="D375" s="75"/>
      <c r="E375" s="75"/>
      <c r="G375" s="76"/>
      <c r="H375" s="76"/>
    </row>
    <row r="376" spans="3:8" x14ac:dyDescent="0.3">
      <c r="C376" s="74"/>
      <c r="D376" s="75"/>
      <c r="E376" s="75"/>
      <c r="G376" s="76"/>
      <c r="H376" s="76"/>
    </row>
    <row r="377" spans="3:8" x14ac:dyDescent="0.3">
      <c r="C377" s="74"/>
      <c r="D377" s="75"/>
      <c r="E377" s="75"/>
      <c r="G377" s="76"/>
      <c r="H377" s="76"/>
    </row>
    <row r="378" spans="3:8" x14ac:dyDescent="0.3">
      <c r="C378" s="74"/>
      <c r="D378" s="75"/>
      <c r="E378" s="75"/>
      <c r="G378" s="76"/>
      <c r="H378" s="76"/>
    </row>
    <row r="379" spans="3:8" x14ac:dyDescent="0.3">
      <c r="C379" s="74"/>
      <c r="D379" s="75"/>
      <c r="E379" s="75"/>
      <c r="G379" s="76"/>
      <c r="H379" s="76"/>
    </row>
    <row r="380" spans="3:8" x14ac:dyDescent="0.3">
      <c r="C380" s="74"/>
      <c r="D380" s="75"/>
      <c r="E380" s="75"/>
      <c r="G380" s="76"/>
      <c r="H380" s="76"/>
    </row>
    <row r="381" spans="3:8" x14ac:dyDescent="0.3">
      <c r="C381" s="74"/>
      <c r="D381" s="75"/>
      <c r="E381" s="75"/>
      <c r="G381" s="76"/>
      <c r="H381" s="76"/>
    </row>
    <row r="382" spans="3:8" x14ac:dyDescent="0.3">
      <c r="C382" s="74"/>
      <c r="D382" s="75"/>
      <c r="E382" s="75"/>
      <c r="G382" s="76"/>
      <c r="H382" s="76"/>
    </row>
    <row r="383" spans="3:8" x14ac:dyDescent="0.3">
      <c r="C383" s="74"/>
      <c r="D383" s="75"/>
      <c r="E383" s="75"/>
      <c r="G383" s="76"/>
      <c r="H383" s="76"/>
    </row>
    <row r="384" spans="3:8" x14ac:dyDescent="0.3">
      <c r="C384" s="74"/>
      <c r="D384" s="75"/>
      <c r="E384" s="75"/>
      <c r="G384" s="76"/>
      <c r="H384" s="76"/>
    </row>
    <row r="385" spans="3:8" x14ac:dyDescent="0.3">
      <c r="C385" s="74"/>
      <c r="D385" s="75"/>
      <c r="E385" s="75"/>
      <c r="G385" s="76"/>
      <c r="H385" s="76"/>
    </row>
    <row r="386" spans="3:8" x14ac:dyDescent="0.3">
      <c r="C386" s="74"/>
      <c r="D386" s="75"/>
      <c r="E386" s="75"/>
      <c r="G386" s="76"/>
      <c r="H386" s="76"/>
    </row>
    <row r="387" spans="3:8" x14ac:dyDescent="0.3">
      <c r="C387" s="74"/>
      <c r="D387" s="75"/>
      <c r="E387" s="75"/>
      <c r="G387" s="76"/>
      <c r="H387" s="76"/>
    </row>
    <row r="388" spans="3:8" x14ac:dyDescent="0.3">
      <c r="C388" s="74"/>
      <c r="D388" s="75"/>
      <c r="E388" s="75"/>
      <c r="G388" s="76"/>
      <c r="H388" s="76"/>
    </row>
    <row r="389" spans="3:8" x14ac:dyDescent="0.3">
      <c r="C389" s="74"/>
      <c r="D389" s="75"/>
      <c r="E389" s="75"/>
      <c r="G389" s="76"/>
      <c r="H389" s="76"/>
    </row>
    <row r="390" spans="3:8" x14ac:dyDescent="0.3">
      <c r="C390" s="74"/>
      <c r="D390" s="75"/>
      <c r="E390" s="75"/>
      <c r="G390" s="76"/>
      <c r="H390" s="76"/>
    </row>
    <row r="391" spans="3:8" x14ac:dyDescent="0.3">
      <c r="C391" s="74"/>
      <c r="D391" s="75"/>
      <c r="E391" s="75"/>
      <c r="G391" s="76"/>
      <c r="H391" s="76"/>
    </row>
    <row r="392" spans="3:8" x14ac:dyDescent="0.3">
      <c r="C392" s="74"/>
      <c r="D392" s="75"/>
      <c r="E392" s="75"/>
      <c r="G392" s="76"/>
      <c r="H392" s="76"/>
    </row>
    <row r="393" spans="3:8" x14ac:dyDescent="0.3">
      <c r="C393" s="74"/>
      <c r="D393" s="75"/>
      <c r="E393" s="75"/>
      <c r="G393" s="76"/>
      <c r="H393" s="76"/>
    </row>
    <row r="394" spans="3:8" x14ac:dyDescent="0.3">
      <c r="C394" s="74"/>
      <c r="D394" s="75"/>
      <c r="E394" s="75"/>
      <c r="G394" s="76"/>
      <c r="H394" s="76"/>
    </row>
    <row r="395" spans="3:8" x14ac:dyDescent="0.3">
      <c r="C395" s="74"/>
      <c r="D395" s="75"/>
      <c r="E395" s="75"/>
      <c r="G395" s="76"/>
      <c r="H395" s="76"/>
    </row>
    <row r="396" spans="3:8" x14ac:dyDescent="0.3">
      <c r="C396" s="74"/>
      <c r="D396" s="75"/>
      <c r="E396" s="75"/>
      <c r="G396" s="76"/>
      <c r="H396" s="76"/>
    </row>
    <row r="397" spans="3:8" x14ac:dyDescent="0.3">
      <c r="C397" s="74"/>
      <c r="D397" s="75"/>
      <c r="E397" s="75"/>
      <c r="G397" s="76"/>
      <c r="H397" s="76"/>
    </row>
    <row r="398" spans="3:8" x14ac:dyDescent="0.3">
      <c r="C398" s="74"/>
      <c r="D398" s="75"/>
      <c r="E398" s="75"/>
      <c r="G398" s="76"/>
      <c r="H398" s="76"/>
    </row>
    <row r="399" spans="3:8" x14ac:dyDescent="0.3">
      <c r="C399" s="74"/>
      <c r="D399" s="75"/>
      <c r="E399" s="75"/>
      <c r="G399" s="76"/>
      <c r="H399" s="76"/>
    </row>
    <row r="400" spans="3:8" x14ac:dyDescent="0.3">
      <c r="C400" s="74"/>
      <c r="D400" s="75"/>
      <c r="E400" s="75"/>
      <c r="G400" s="76"/>
      <c r="H400" s="76"/>
    </row>
    <row r="401" spans="3:8" x14ac:dyDescent="0.3">
      <c r="C401" s="74"/>
      <c r="D401" s="75"/>
      <c r="E401" s="75"/>
      <c r="G401" s="76"/>
      <c r="H401" s="76"/>
    </row>
    <row r="402" spans="3:8" x14ac:dyDescent="0.3">
      <c r="C402" s="74"/>
      <c r="D402" s="75"/>
      <c r="E402" s="75"/>
      <c r="G402" s="76"/>
      <c r="H402" s="76"/>
    </row>
    <row r="403" spans="3:8" x14ac:dyDescent="0.3">
      <c r="C403" s="74"/>
      <c r="D403" s="75"/>
      <c r="E403" s="75"/>
      <c r="G403" s="76"/>
      <c r="H403" s="76"/>
    </row>
    <row r="404" spans="3:8" x14ac:dyDescent="0.3">
      <c r="C404" s="74"/>
      <c r="D404" s="75"/>
      <c r="E404" s="75"/>
      <c r="G404" s="76"/>
      <c r="H404" s="76"/>
    </row>
    <row r="405" spans="3:8" x14ac:dyDescent="0.3">
      <c r="C405" s="74"/>
      <c r="D405" s="75"/>
      <c r="E405" s="75"/>
      <c r="G405" s="76"/>
      <c r="H405" s="76"/>
    </row>
    <row r="406" spans="3:8" x14ac:dyDescent="0.3">
      <c r="C406" s="74"/>
      <c r="D406" s="75"/>
      <c r="E406" s="75"/>
      <c r="G406" s="76"/>
      <c r="H406" s="76"/>
    </row>
    <row r="407" spans="3:8" x14ac:dyDescent="0.3">
      <c r="C407" s="74"/>
      <c r="D407" s="75"/>
      <c r="E407" s="75"/>
      <c r="G407" s="76"/>
      <c r="H407" s="76"/>
    </row>
    <row r="408" spans="3:8" x14ac:dyDescent="0.3">
      <c r="C408" s="74"/>
      <c r="D408" s="75"/>
      <c r="E408" s="75"/>
      <c r="G408" s="76"/>
      <c r="H408" s="76"/>
    </row>
    <row r="409" spans="3:8" x14ac:dyDescent="0.3">
      <c r="C409" s="74"/>
      <c r="D409" s="75"/>
      <c r="E409" s="75"/>
      <c r="G409" s="76"/>
      <c r="H409" s="76"/>
    </row>
    <row r="410" spans="3:8" x14ac:dyDescent="0.3">
      <c r="C410" s="74"/>
      <c r="D410" s="75"/>
      <c r="E410" s="75"/>
      <c r="G410" s="76"/>
      <c r="H410" s="76"/>
    </row>
    <row r="411" spans="3:8" x14ac:dyDescent="0.3">
      <c r="C411" s="74"/>
      <c r="D411" s="75"/>
      <c r="E411" s="75"/>
      <c r="G411" s="76"/>
      <c r="H411" s="76"/>
    </row>
    <row r="412" spans="3:8" x14ac:dyDescent="0.3">
      <c r="C412" s="74"/>
      <c r="D412" s="75"/>
      <c r="E412" s="75"/>
      <c r="G412" s="76"/>
      <c r="H412" s="76"/>
    </row>
    <row r="413" spans="3:8" x14ac:dyDescent="0.3">
      <c r="C413" s="74"/>
      <c r="D413" s="75"/>
      <c r="E413" s="75"/>
      <c r="G413" s="76"/>
      <c r="H413" s="76"/>
    </row>
    <row r="414" spans="3:8" x14ac:dyDescent="0.3">
      <c r="C414" s="74"/>
      <c r="D414" s="75"/>
      <c r="E414" s="75"/>
      <c r="G414" s="76"/>
      <c r="H414" s="76"/>
    </row>
    <row r="415" spans="3:8" x14ac:dyDescent="0.3">
      <c r="C415" s="74"/>
      <c r="D415" s="75"/>
      <c r="E415" s="75"/>
      <c r="G415" s="76"/>
      <c r="H415" s="76"/>
    </row>
    <row r="416" spans="3:8" x14ac:dyDescent="0.3">
      <c r="C416" s="74"/>
      <c r="D416" s="75"/>
      <c r="E416" s="75"/>
      <c r="G416" s="76"/>
      <c r="H416" s="76"/>
    </row>
    <row r="417" spans="3:8" x14ac:dyDescent="0.3">
      <c r="C417" s="74"/>
      <c r="D417" s="75"/>
      <c r="E417" s="75"/>
      <c r="G417" s="76"/>
      <c r="H417" s="76"/>
    </row>
    <row r="418" spans="3:8" x14ac:dyDescent="0.3">
      <c r="C418" s="74"/>
      <c r="D418" s="75"/>
      <c r="E418" s="75"/>
      <c r="G418" s="76"/>
      <c r="H418" s="76"/>
    </row>
    <row r="419" spans="3:8" x14ac:dyDescent="0.3">
      <c r="C419" s="74"/>
      <c r="D419" s="75"/>
      <c r="E419" s="75"/>
      <c r="G419" s="76"/>
      <c r="H419" s="76"/>
    </row>
    <row r="420" spans="3:8" x14ac:dyDescent="0.3">
      <c r="C420" s="74"/>
      <c r="D420" s="75"/>
      <c r="E420" s="75"/>
      <c r="G420" s="76"/>
      <c r="H420" s="76"/>
    </row>
    <row r="421" spans="3:8" x14ac:dyDescent="0.3">
      <c r="C421" s="74"/>
      <c r="D421" s="75"/>
      <c r="E421" s="75"/>
      <c r="G421" s="76"/>
      <c r="H421" s="76"/>
    </row>
    <row r="422" spans="3:8" x14ac:dyDescent="0.3">
      <c r="C422" s="74"/>
      <c r="D422" s="75"/>
      <c r="E422" s="75"/>
      <c r="G422" s="76"/>
      <c r="H422" s="76"/>
    </row>
    <row r="423" spans="3:8" x14ac:dyDescent="0.3">
      <c r="C423" s="74"/>
      <c r="D423" s="75"/>
      <c r="E423" s="75"/>
      <c r="G423" s="76"/>
      <c r="H423" s="76"/>
    </row>
    <row r="424" spans="3:8" x14ac:dyDescent="0.3">
      <c r="C424" s="74"/>
      <c r="D424" s="75"/>
      <c r="E424" s="75"/>
      <c r="G424" s="76"/>
      <c r="H424" s="76"/>
    </row>
    <row r="425" spans="3:8" x14ac:dyDescent="0.3">
      <c r="C425" s="74"/>
      <c r="D425" s="75"/>
      <c r="E425" s="75"/>
      <c r="G425" s="76"/>
      <c r="H425" s="76"/>
    </row>
    <row r="426" spans="3:8" x14ac:dyDescent="0.3">
      <c r="C426" s="74"/>
      <c r="D426" s="75"/>
      <c r="E426" s="75"/>
      <c r="G426" s="76"/>
      <c r="H426" s="76"/>
    </row>
    <row r="427" spans="3:8" x14ac:dyDescent="0.3">
      <c r="C427" s="74"/>
      <c r="D427" s="75"/>
      <c r="E427" s="75"/>
      <c r="G427" s="76"/>
      <c r="H427" s="76"/>
    </row>
    <row r="428" spans="3:8" x14ac:dyDescent="0.3">
      <c r="C428" s="74"/>
      <c r="D428" s="75"/>
      <c r="E428" s="75"/>
      <c r="G428" s="76"/>
      <c r="H428" s="76"/>
    </row>
    <row r="429" spans="3:8" x14ac:dyDescent="0.3">
      <c r="C429" s="74"/>
      <c r="D429" s="75"/>
      <c r="E429" s="75"/>
      <c r="G429" s="76"/>
      <c r="H429" s="76"/>
    </row>
    <row r="430" spans="3:8" x14ac:dyDescent="0.3">
      <c r="C430" s="74"/>
      <c r="D430" s="75"/>
      <c r="E430" s="75"/>
      <c r="G430" s="76"/>
      <c r="H430" s="76"/>
    </row>
    <row r="431" spans="3:8" x14ac:dyDescent="0.3">
      <c r="C431" s="74"/>
      <c r="D431" s="75"/>
      <c r="E431" s="75"/>
      <c r="G431" s="76"/>
      <c r="H431" s="76"/>
    </row>
    <row r="432" spans="3:8" x14ac:dyDescent="0.3">
      <c r="C432" s="74"/>
      <c r="D432" s="75"/>
      <c r="E432" s="75"/>
      <c r="G432" s="76"/>
      <c r="H432" s="76"/>
    </row>
    <row r="433" spans="3:8" x14ac:dyDescent="0.3">
      <c r="C433" s="74"/>
      <c r="D433" s="75"/>
      <c r="E433" s="75"/>
      <c r="G433" s="76"/>
      <c r="H433" s="76"/>
    </row>
    <row r="434" spans="3:8" x14ac:dyDescent="0.3">
      <c r="C434" s="74"/>
      <c r="D434" s="75"/>
      <c r="E434" s="75"/>
      <c r="G434" s="76"/>
      <c r="H434" s="76"/>
    </row>
    <row r="435" spans="3:8" x14ac:dyDescent="0.3">
      <c r="C435" s="74"/>
      <c r="D435" s="75"/>
      <c r="E435" s="75"/>
      <c r="G435" s="76"/>
      <c r="H435" s="76"/>
    </row>
    <row r="436" spans="3:8" x14ac:dyDescent="0.3">
      <c r="C436" s="74"/>
      <c r="D436" s="75"/>
      <c r="E436" s="75"/>
      <c r="G436" s="76"/>
      <c r="H436" s="76"/>
    </row>
    <row r="437" spans="3:8" x14ac:dyDescent="0.3">
      <c r="C437" s="74"/>
      <c r="D437" s="75"/>
      <c r="E437" s="75"/>
      <c r="G437" s="76"/>
      <c r="H437" s="76"/>
    </row>
    <row r="438" spans="3:8" x14ac:dyDescent="0.3">
      <c r="C438" s="74"/>
      <c r="D438" s="75"/>
      <c r="E438" s="75"/>
      <c r="G438" s="76"/>
      <c r="H438" s="76"/>
    </row>
    <row r="439" spans="3:8" x14ac:dyDescent="0.3">
      <c r="C439" s="74"/>
      <c r="D439" s="75"/>
      <c r="E439" s="75"/>
      <c r="G439" s="76"/>
      <c r="H439" s="76"/>
    </row>
    <row r="440" spans="3:8" x14ac:dyDescent="0.3">
      <c r="C440" s="74"/>
      <c r="D440" s="75"/>
      <c r="E440" s="75"/>
      <c r="G440" s="76"/>
      <c r="H440" s="76"/>
    </row>
    <row r="441" spans="3:8" x14ac:dyDescent="0.3">
      <c r="C441" s="74"/>
      <c r="D441" s="75"/>
      <c r="E441" s="75"/>
      <c r="G441" s="76"/>
      <c r="H441" s="76"/>
    </row>
    <row r="442" spans="3:8" x14ac:dyDescent="0.3">
      <c r="C442" s="74"/>
      <c r="D442" s="75"/>
      <c r="E442" s="75"/>
      <c r="G442" s="76"/>
      <c r="H442" s="76"/>
    </row>
    <row r="443" spans="3:8" x14ac:dyDescent="0.3">
      <c r="C443" s="74"/>
      <c r="D443" s="75"/>
      <c r="E443" s="75"/>
      <c r="G443" s="76"/>
      <c r="H443" s="76"/>
    </row>
    <row r="444" spans="3:8" x14ac:dyDescent="0.3">
      <c r="C444" s="74"/>
      <c r="D444" s="75"/>
      <c r="E444" s="75"/>
      <c r="G444" s="76"/>
      <c r="H444" s="76"/>
    </row>
    <row r="445" spans="3:8" x14ac:dyDescent="0.3">
      <c r="C445" s="74"/>
      <c r="D445" s="75"/>
      <c r="E445" s="75"/>
      <c r="G445" s="76"/>
      <c r="H445" s="76"/>
    </row>
    <row r="446" spans="3:8" x14ac:dyDescent="0.3">
      <c r="C446" s="74"/>
      <c r="D446" s="75"/>
      <c r="E446" s="75"/>
      <c r="G446" s="76"/>
      <c r="H446" s="76"/>
    </row>
    <row r="447" spans="3:8" x14ac:dyDescent="0.3">
      <c r="C447" s="74"/>
      <c r="D447" s="75"/>
      <c r="E447" s="75"/>
      <c r="G447" s="76"/>
      <c r="H447" s="76"/>
    </row>
    <row r="448" spans="3:8" x14ac:dyDescent="0.3">
      <c r="C448" s="74"/>
      <c r="D448" s="75"/>
      <c r="E448" s="75"/>
      <c r="G448" s="76"/>
      <c r="H448" s="76"/>
    </row>
    <row r="449" spans="3:8" x14ac:dyDescent="0.3">
      <c r="C449" s="74"/>
      <c r="D449" s="75"/>
      <c r="E449" s="75"/>
      <c r="G449" s="76"/>
      <c r="H449" s="76"/>
    </row>
    <row r="450" spans="3:8" x14ac:dyDescent="0.3">
      <c r="C450" s="74"/>
      <c r="D450" s="75"/>
      <c r="E450" s="75"/>
      <c r="G450" s="76"/>
      <c r="H450" s="76"/>
    </row>
    <row r="451" spans="3:8" x14ac:dyDescent="0.3">
      <c r="C451" s="74"/>
      <c r="D451" s="75"/>
      <c r="E451" s="75"/>
      <c r="G451" s="76"/>
      <c r="H451" s="76"/>
    </row>
    <row r="452" spans="3:8" x14ac:dyDescent="0.3">
      <c r="C452" s="74"/>
      <c r="D452" s="75"/>
      <c r="E452" s="75"/>
      <c r="G452" s="76"/>
      <c r="H452" s="76"/>
    </row>
    <row r="453" spans="3:8" x14ac:dyDescent="0.3">
      <c r="C453" s="74"/>
      <c r="D453" s="75"/>
      <c r="E453" s="75"/>
      <c r="G453" s="76"/>
      <c r="H453" s="76"/>
    </row>
    <row r="454" spans="3:8" x14ac:dyDescent="0.3">
      <c r="C454" s="74"/>
      <c r="D454" s="75"/>
      <c r="E454" s="75"/>
      <c r="G454" s="76"/>
      <c r="H454" s="76"/>
    </row>
    <row r="455" spans="3:8" x14ac:dyDescent="0.3">
      <c r="C455" s="74"/>
      <c r="D455" s="75"/>
      <c r="E455" s="75"/>
      <c r="G455" s="76"/>
      <c r="H455" s="76"/>
    </row>
    <row r="456" spans="3:8" x14ac:dyDescent="0.3">
      <c r="C456" s="74"/>
      <c r="D456" s="75"/>
      <c r="E456" s="75"/>
      <c r="G456" s="76"/>
      <c r="H456" s="76"/>
    </row>
    <row r="457" spans="3:8" x14ac:dyDescent="0.3">
      <c r="C457" s="74"/>
      <c r="D457" s="75"/>
      <c r="E457" s="75"/>
      <c r="G457" s="76"/>
      <c r="H457" s="76"/>
    </row>
    <row r="458" spans="3:8" x14ac:dyDescent="0.3">
      <c r="C458" s="74"/>
      <c r="D458" s="75"/>
      <c r="E458" s="75"/>
      <c r="G458" s="76"/>
      <c r="H458" s="76"/>
    </row>
    <row r="459" spans="3:8" x14ac:dyDescent="0.3">
      <c r="C459" s="74"/>
      <c r="D459" s="75"/>
      <c r="E459" s="75"/>
      <c r="G459" s="76"/>
      <c r="H459" s="76"/>
    </row>
    <row r="460" spans="3:8" x14ac:dyDescent="0.3">
      <c r="C460" s="74"/>
      <c r="D460" s="75"/>
      <c r="E460" s="75"/>
      <c r="G460" s="76"/>
      <c r="H460" s="76"/>
    </row>
    <row r="461" spans="3:8" x14ac:dyDescent="0.3">
      <c r="C461" s="74"/>
      <c r="D461" s="75"/>
      <c r="E461" s="75"/>
      <c r="G461" s="76"/>
      <c r="H461" s="76"/>
    </row>
    <row r="462" spans="3:8" x14ac:dyDescent="0.3">
      <c r="C462" s="74"/>
      <c r="D462" s="75"/>
      <c r="E462" s="75"/>
      <c r="G462" s="76"/>
      <c r="H462" s="76"/>
    </row>
    <row r="463" spans="3:8" x14ac:dyDescent="0.3">
      <c r="C463" s="74"/>
      <c r="D463" s="75"/>
      <c r="E463" s="75"/>
      <c r="G463" s="76"/>
      <c r="H463" s="76"/>
    </row>
    <row r="464" spans="3:8" x14ac:dyDescent="0.3">
      <c r="C464" s="74"/>
      <c r="D464" s="75"/>
      <c r="E464" s="75"/>
      <c r="G464" s="76"/>
      <c r="H464" s="76"/>
    </row>
    <row r="465" spans="3:8" x14ac:dyDescent="0.3">
      <c r="C465" s="74"/>
      <c r="D465" s="75"/>
      <c r="E465" s="75"/>
      <c r="G465" s="76"/>
      <c r="H465" s="76"/>
    </row>
    <row r="466" spans="3:8" x14ac:dyDescent="0.3">
      <c r="C466" s="74"/>
      <c r="D466" s="75"/>
      <c r="E466" s="75"/>
      <c r="G466" s="76"/>
      <c r="H466" s="76"/>
    </row>
    <row r="467" spans="3:8" x14ac:dyDescent="0.3">
      <c r="C467" s="74"/>
      <c r="D467" s="75"/>
      <c r="E467" s="75"/>
      <c r="G467" s="76"/>
      <c r="H467" s="76"/>
    </row>
    <row r="468" spans="3:8" x14ac:dyDescent="0.3">
      <c r="C468" s="74"/>
      <c r="D468" s="75"/>
      <c r="E468" s="75"/>
      <c r="G468" s="76"/>
      <c r="H468" s="76"/>
    </row>
    <row r="469" spans="3:8" x14ac:dyDescent="0.3">
      <c r="C469" s="74"/>
      <c r="D469" s="75"/>
      <c r="E469" s="75"/>
      <c r="G469" s="76"/>
      <c r="H469" s="76"/>
    </row>
    <row r="470" spans="3:8" x14ac:dyDescent="0.3">
      <c r="C470" s="74"/>
      <c r="D470" s="75"/>
      <c r="E470" s="75"/>
      <c r="G470" s="76"/>
      <c r="H470" s="76"/>
    </row>
    <row r="471" spans="3:8" x14ac:dyDescent="0.3">
      <c r="C471" s="74"/>
      <c r="D471" s="75"/>
      <c r="E471" s="75"/>
      <c r="G471" s="76"/>
      <c r="H471" s="76"/>
    </row>
    <row r="472" spans="3:8" x14ac:dyDescent="0.3">
      <c r="C472" s="74"/>
      <c r="D472" s="75"/>
      <c r="E472" s="75"/>
      <c r="G472" s="76"/>
      <c r="H472" s="76"/>
    </row>
    <row r="473" spans="3:8" x14ac:dyDescent="0.3">
      <c r="C473" s="74"/>
      <c r="D473" s="75"/>
      <c r="E473" s="75"/>
      <c r="G473" s="76"/>
      <c r="H473" s="76"/>
    </row>
    <row r="474" spans="3:8" x14ac:dyDescent="0.3">
      <c r="C474" s="74"/>
      <c r="D474" s="75"/>
      <c r="E474" s="75"/>
      <c r="G474" s="76"/>
      <c r="H474" s="76"/>
    </row>
    <row r="475" spans="3:8" x14ac:dyDescent="0.3">
      <c r="C475" s="74"/>
      <c r="D475" s="75"/>
      <c r="E475" s="75"/>
      <c r="G475" s="76"/>
      <c r="H475" s="76"/>
    </row>
    <row r="476" spans="3:8" x14ac:dyDescent="0.3">
      <c r="C476" s="74"/>
      <c r="D476" s="75"/>
      <c r="E476" s="75"/>
      <c r="G476" s="76"/>
      <c r="H476" s="76"/>
    </row>
    <row r="477" spans="3:8" x14ac:dyDescent="0.3">
      <c r="C477" s="74"/>
      <c r="D477" s="75"/>
      <c r="E477" s="75"/>
      <c r="G477" s="76"/>
      <c r="H477" s="76"/>
    </row>
    <row r="478" spans="3:8" x14ac:dyDescent="0.3">
      <c r="C478" s="74"/>
      <c r="D478" s="75"/>
      <c r="E478" s="75"/>
      <c r="G478" s="76"/>
      <c r="H478" s="76"/>
    </row>
    <row r="479" spans="3:8" x14ac:dyDescent="0.3">
      <c r="C479" s="74"/>
      <c r="D479" s="75"/>
      <c r="E479" s="75"/>
      <c r="G479" s="76"/>
      <c r="H479" s="76"/>
    </row>
    <row r="480" spans="3:8" x14ac:dyDescent="0.3">
      <c r="C480" s="74"/>
      <c r="D480" s="75"/>
      <c r="E480" s="75"/>
      <c r="G480" s="76"/>
      <c r="H480" s="76"/>
    </row>
    <row r="481" spans="3:8" x14ac:dyDescent="0.3">
      <c r="C481" s="74"/>
      <c r="D481" s="75"/>
      <c r="E481" s="75"/>
      <c r="G481" s="76"/>
      <c r="H481" s="76"/>
    </row>
    <row r="482" spans="3:8" x14ac:dyDescent="0.3">
      <c r="C482" s="74"/>
      <c r="D482" s="75"/>
      <c r="E482" s="75"/>
      <c r="G482" s="76"/>
      <c r="H482" s="76"/>
    </row>
    <row r="483" spans="3:8" x14ac:dyDescent="0.3">
      <c r="C483" s="74"/>
      <c r="D483" s="75"/>
      <c r="E483" s="75"/>
      <c r="G483" s="76"/>
      <c r="H483" s="76"/>
    </row>
    <row r="484" spans="3:8" x14ac:dyDescent="0.3">
      <c r="C484" s="74"/>
      <c r="D484" s="75"/>
      <c r="E484" s="75"/>
      <c r="G484" s="76"/>
      <c r="H484" s="76"/>
    </row>
    <row r="485" spans="3:8" x14ac:dyDescent="0.3">
      <c r="C485" s="74"/>
      <c r="D485" s="75"/>
      <c r="E485" s="75"/>
      <c r="G485" s="76"/>
      <c r="H485" s="76"/>
    </row>
    <row r="486" spans="3:8" x14ac:dyDescent="0.3">
      <c r="C486" s="74"/>
      <c r="D486" s="75"/>
      <c r="E486" s="75"/>
      <c r="G486" s="76"/>
      <c r="H486" s="76"/>
    </row>
    <row r="487" spans="3:8" x14ac:dyDescent="0.3">
      <c r="C487" s="74"/>
      <c r="D487" s="75"/>
      <c r="E487" s="75"/>
      <c r="G487" s="76"/>
      <c r="H487" s="76"/>
    </row>
    <row r="488" spans="3:8" x14ac:dyDescent="0.3">
      <c r="C488" s="74"/>
      <c r="D488" s="75"/>
      <c r="E488" s="75"/>
      <c r="G488" s="76"/>
      <c r="H488" s="76"/>
    </row>
    <row r="489" spans="3:8" x14ac:dyDescent="0.3">
      <c r="C489" s="74"/>
      <c r="D489" s="75"/>
      <c r="E489" s="75"/>
      <c r="G489" s="76"/>
      <c r="H489" s="76"/>
    </row>
    <row r="490" spans="3:8" x14ac:dyDescent="0.3">
      <c r="C490" s="74"/>
      <c r="D490" s="75"/>
      <c r="E490" s="75"/>
      <c r="G490" s="76"/>
      <c r="H490" s="76"/>
    </row>
    <row r="491" spans="3:8" x14ac:dyDescent="0.3">
      <c r="C491" s="74"/>
      <c r="D491" s="75"/>
      <c r="E491" s="75"/>
      <c r="G491" s="76"/>
      <c r="H491" s="76"/>
    </row>
    <row r="492" spans="3:8" x14ac:dyDescent="0.3">
      <c r="C492" s="74"/>
      <c r="D492" s="75"/>
      <c r="E492" s="75"/>
      <c r="G492" s="76"/>
      <c r="H492" s="76"/>
    </row>
    <row r="493" spans="3:8" x14ac:dyDescent="0.3">
      <c r="C493" s="74"/>
      <c r="D493" s="75"/>
      <c r="E493" s="75"/>
      <c r="G493" s="76"/>
      <c r="H493" s="76"/>
    </row>
    <row r="494" spans="3:8" x14ac:dyDescent="0.3">
      <c r="C494" s="74"/>
      <c r="D494" s="75"/>
      <c r="E494" s="75"/>
      <c r="G494" s="76"/>
      <c r="H494" s="76"/>
    </row>
    <row r="495" spans="3:8" x14ac:dyDescent="0.3">
      <c r="C495" s="74"/>
      <c r="D495" s="75"/>
      <c r="E495" s="75"/>
      <c r="G495" s="76"/>
      <c r="H495" s="76"/>
    </row>
    <row r="496" spans="3:8" x14ac:dyDescent="0.3">
      <c r="C496" s="74"/>
      <c r="D496" s="75"/>
      <c r="E496" s="75"/>
      <c r="G496" s="76"/>
      <c r="H496" s="76"/>
    </row>
    <row r="497" spans="3:8" x14ac:dyDescent="0.3">
      <c r="C497" s="74"/>
      <c r="D497" s="75"/>
      <c r="E497" s="75"/>
      <c r="G497" s="76"/>
      <c r="H497" s="76"/>
    </row>
    <row r="498" spans="3:8" x14ac:dyDescent="0.3">
      <c r="C498" s="74"/>
      <c r="D498" s="75"/>
      <c r="E498" s="75"/>
      <c r="G498" s="76"/>
      <c r="H498" s="76"/>
    </row>
    <row r="499" spans="3:8" x14ac:dyDescent="0.3">
      <c r="C499" s="74"/>
      <c r="D499" s="75"/>
      <c r="E499" s="75"/>
      <c r="G499" s="76"/>
      <c r="H499" s="76"/>
    </row>
    <row r="500" spans="3:8" x14ac:dyDescent="0.3">
      <c r="C500" s="74"/>
      <c r="D500" s="75"/>
      <c r="E500" s="75"/>
      <c r="G500" s="76"/>
      <c r="H500" s="76"/>
    </row>
    <row r="501" spans="3:8" x14ac:dyDescent="0.3">
      <c r="C501" s="74"/>
      <c r="D501" s="75"/>
      <c r="E501" s="75"/>
      <c r="G501" s="76"/>
      <c r="H501" s="76"/>
    </row>
    <row r="502" spans="3:8" x14ac:dyDescent="0.3">
      <c r="C502" s="74"/>
      <c r="D502" s="75"/>
      <c r="E502" s="75"/>
      <c r="G502" s="76"/>
      <c r="H502" s="76"/>
    </row>
    <row r="503" spans="3:8" x14ac:dyDescent="0.3">
      <c r="C503" s="74"/>
      <c r="D503" s="75"/>
      <c r="E503" s="75"/>
      <c r="G503" s="76"/>
      <c r="H503" s="76"/>
    </row>
    <row r="504" spans="3:8" x14ac:dyDescent="0.3">
      <c r="C504" s="74"/>
      <c r="D504" s="75"/>
      <c r="E504" s="75"/>
      <c r="G504" s="76"/>
      <c r="H504" s="76"/>
    </row>
    <row r="505" spans="3:8" x14ac:dyDescent="0.3">
      <c r="C505" s="74"/>
      <c r="D505" s="75"/>
      <c r="E505" s="75"/>
      <c r="G505" s="76"/>
      <c r="H505" s="76"/>
    </row>
    <row r="506" spans="3:8" x14ac:dyDescent="0.3">
      <c r="C506" s="74"/>
      <c r="D506" s="75"/>
      <c r="E506" s="75"/>
      <c r="G506" s="76"/>
      <c r="H506" s="76"/>
    </row>
    <row r="507" spans="3:8" x14ac:dyDescent="0.3">
      <c r="C507" s="74"/>
      <c r="D507" s="75"/>
      <c r="E507" s="75"/>
      <c r="G507" s="76"/>
      <c r="H507" s="76"/>
    </row>
    <row r="508" spans="3:8" x14ac:dyDescent="0.3">
      <c r="C508" s="74"/>
      <c r="D508" s="75"/>
      <c r="E508" s="75"/>
      <c r="G508" s="76"/>
      <c r="H508" s="76"/>
    </row>
    <row r="509" spans="3:8" x14ac:dyDescent="0.3">
      <c r="C509" s="74"/>
      <c r="D509" s="75"/>
      <c r="E509" s="75"/>
      <c r="G509" s="76"/>
      <c r="H509" s="76"/>
    </row>
    <row r="510" spans="3:8" x14ac:dyDescent="0.3">
      <c r="C510" s="74"/>
      <c r="D510" s="75"/>
      <c r="E510" s="75"/>
      <c r="G510" s="76"/>
      <c r="H510" s="76"/>
    </row>
    <row r="511" spans="3:8" x14ac:dyDescent="0.3">
      <c r="C511" s="74"/>
      <c r="D511" s="75"/>
      <c r="E511" s="75"/>
      <c r="G511" s="76"/>
      <c r="H511" s="76"/>
    </row>
    <row r="512" spans="3:8" x14ac:dyDescent="0.3">
      <c r="C512" s="74"/>
      <c r="D512" s="75"/>
      <c r="E512" s="75"/>
      <c r="G512" s="76"/>
      <c r="H512" s="76"/>
    </row>
    <row r="513" spans="3:8" x14ac:dyDescent="0.3">
      <c r="C513" s="74"/>
      <c r="D513" s="75"/>
      <c r="E513" s="75"/>
      <c r="G513" s="76"/>
      <c r="H513" s="76"/>
    </row>
    <row r="514" spans="3:8" x14ac:dyDescent="0.3">
      <c r="C514" s="74"/>
      <c r="D514" s="75"/>
      <c r="E514" s="75"/>
      <c r="G514" s="76"/>
      <c r="H514" s="76"/>
    </row>
    <row r="515" spans="3:8" x14ac:dyDescent="0.3">
      <c r="C515" s="74"/>
      <c r="D515" s="75"/>
      <c r="E515" s="75"/>
      <c r="G515" s="76"/>
      <c r="H515" s="76"/>
    </row>
    <row r="516" spans="3:8" x14ac:dyDescent="0.3">
      <c r="C516" s="74"/>
      <c r="D516" s="75"/>
      <c r="E516" s="75"/>
      <c r="G516" s="76"/>
      <c r="H516" s="76"/>
    </row>
    <row r="517" spans="3:8" x14ac:dyDescent="0.3">
      <c r="C517" s="74"/>
      <c r="D517" s="75"/>
      <c r="E517" s="75"/>
      <c r="G517" s="76"/>
      <c r="H517" s="76"/>
    </row>
    <row r="518" spans="3:8" x14ac:dyDescent="0.3">
      <c r="C518" s="74"/>
      <c r="D518" s="75"/>
      <c r="E518" s="75"/>
      <c r="G518" s="76"/>
      <c r="H518" s="76"/>
    </row>
    <row r="519" spans="3:8" x14ac:dyDescent="0.3">
      <c r="C519" s="74"/>
      <c r="D519" s="75"/>
      <c r="E519" s="75"/>
      <c r="G519" s="76"/>
      <c r="H519" s="76"/>
    </row>
    <row r="520" spans="3:8" x14ac:dyDescent="0.3">
      <c r="C520" s="74"/>
      <c r="D520" s="75"/>
      <c r="E520" s="75"/>
      <c r="G520" s="76"/>
      <c r="H520" s="76"/>
    </row>
    <row r="521" spans="3:8" x14ac:dyDescent="0.3">
      <c r="C521" s="74"/>
      <c r="D521" s="75"/>
      <c r="E521" s="75"/>
      <c r="G521" s="76"/>
      <c r="H521" s="76"/>
    </row>
    <row r="522" spans="3:8" x14ac:dyDescent="0.3">
      <c r="C522" s="74"/>
      <c r="D522" s="75"/>
      <c r="E522" s="75"/>
      <c r="G522" s="76"/>
      <c r="H522" s="76"/>
    </row>
    <row r="523" spans="3:8" x14ac:dyDescent="0.3">
      <c r="C523" s="74"/>
      <c r="D523" s="75"/>
      <c r="E523" s="75"/>
      <c r="G523" s="76"/>
      <c r="H523" s="76"/>
    </row>
    <row r="524" spans="3:8" x14ac:dyDescent="0.3">
      <c r="C524" s="74"/>
      <c r="D524" s="75"/>
      <c r="E524" s="75"/>
      <c r="G524" s="76"/>
      <c r="H524" s="76"/>
    </row>
    <row r="525" spans="3:8" x14ac:dyDescent="0.3">
      <c r="C525" s="74"/>
      <c r="D525" s="75"/>
      <c r="E525" s="75"/>
      <c r="G525" s="76"/>
      <c r="H525" s="76"/>
    </row>
    <row r="526" spans="3:8" x14ac:dyDescent="0.3">
      <c r="C526" s="74"/>
      <c r="D526" s="75"/>
      <c r="E526" s="75"/>
      <c r="G526" s="76"/>
      <c r="H526" s="76"/>
    </row>
    <row r="527" spans="3:8" x14ac:dyDescent="0.3">
      <c r="C527" s="74"/>
      <c r="D527" s="75"/>
      <c r="E527" s="75"/>
      <c r="G527" s="76"/>
      <c r="H527" s="76"/>
    </row>
    <row r="528" spans="3:8" x14ac:dyDescent="0.3">
      <c r="C528" s="74"/>
      <c r="D528" s="75"/>
      <c r="E528" s="75"/>
      <c r="G528" s="76"/>
      <c r="H528" s="76"/>
    </row>
    <row r="529" spans="3:8" x14ac:dyDescent="0.3">
      <c r="C529" s="74"/>
      <c r="D529" s="75"/>
      <c r="E529" s="75"/>
      <c r="G529" s="76"/>
      <c r="H529" s="76"/>
    </row>
    <row r="530" spans="3:8" x14ac:dyDescent="0.3">
      <c r="C530" s="74"/>
      <c r="D530" s="75"/>
      <c r="E530" s="75"/>
      <c r="G530" s="76"/>
      <c r="H530" s="76"/>
    </row>
    <row r="531" spans="3:8" x14ac:dyDescent="0.3">
      <c r="C531" s="74"/>
      <c r="D531" s="75"/>
      <c r="E531" s="75"/>
      <c r="G531" s="76"/>
      <c r="H531" s="76"/>
    </row>
    <row r="532" spans="3:8" x14ac:dyDescent="0.3">
      <c r="C532" s="74"/>
      <c r="D532" s="75"/>
      <c r="E532" s="75"/>
      <c r="G532" s="76"/>
      <c r="H532" s="76"/>
    </row>
    <row r="533" spans="3:8" x14ac:dyDescent="0.3">
      <c r="C533" s="74"/>
      <c r="D533" s="75"/>
      <c r="E533" s="75"/>
      <c r="G533" s="76"/>
      <c r="H533" s="76"/>
    </row>
    <row r="534" spans="3:8" x14ac:dyDescent="0.3">
      <c r="C534" s="74"/>
      <c r="D534" s="75"/>
      <c r="E534" s="75"/>
      <c r="G534" s="76"/>
      <c r="H534" s="76"/>
    </row>
    <row r="535" spans="3:8" x14ac:dyDescent="0.3">
      <c r="C535" s="74"/>
      <c r="D535" s="75"/>
      <c r="E535" s="75"/>
      <c r="G535" s="76"/>
      <c r="H535" s="76"/>
    </row>
    <row r="536" spans="3:8" x14ac:dyDescent="0.3">
      <c r="C536" s="74"/>
      <c r="D536" s="75"/>
      <c r="E536" s="75"/>
      <c r="G536" s="76"/>
      <c r="H536" s="76"/>
    </row>
    <row r="537" spans="3:8" x14ac:dyDescent="0.3">
      <c r="C537" s="74"/>
      <c r="D537" s="75"/>
      <c r="E537" s="75"/>
      <c r="G537" s="76"/>
      <c r="H537" s="76"/>
    </row>
    <row r="538" spans="3:8" x14ac:dyDescent="0.3">
      <c r="C538" s="74"/>
      <c r="D538" s="75"/>
      <c r="E538" s="75"/>
      <c r="G538" s="76"/>
      <c r="H538" s="76"/>
    </row>
    <row r="539" spans="3:8" x14ac:dyDescent="0.3">
      <c r="C539" s="74"/>
      <c r="D539" s="75"/>
      <c r="E539" s="75"/>
      <c r="G539" s="76"/>
      <c r="H539" s="76"/>
    </row>
    <row r="540" spans="3:8" x14ac:dyDescent="0.3">
      <c r="C540" s="74"/>
      <c r="D540" s="75"/>
      <c r="E540" s="75"/>
      <c r="G540" s="76"/>
      <c r="H540" s="76"/>
    </row>
    <row r="541" spans="3:8" x14ac:dyDescent="0.3">
      <c r="C541" s="74"/>
      <c r="D541" s="75"/>
      <c r="E541" s="75"/>
      <c r="G541" s="76"/>
      <c r="H541" s="76"/>
    </row>
    <row r="542" spans="3:8" x14ac:dyDescent="0.3">
      <c r="C542" s="74"/>
      <c r="D542" s="75"/>
      <c r="E542" s="75"/>
      <c r="G542" s="76"/>
      <c r="H542" s="76"/>
    </row>
    <row r="543" spans="3:8" x14ac:dyDescent="0.3">
      <c r="C543" s="74"/>
      <c r="D543" s="75"/>
      <c r="E543" s="75"/>
      <c r="G543" s="76"/>
      <c r="H543" s="76"/>
    </row>
    <row r="544" spans="3:8" x14ac:dyDescent="0.3">
      <c r="C544" s="74"/>
      <c r="D544" s="75"/>
      <c r="E544" s="75"/>
      <c r="G544" s="76"/>
      <c r="H544" s="76"/>
    </row>
    <row r="545" spans="3:8" x14ac:dyDescent="0.3">
      <c r="C545" s="74"/>
      <c r="D545" s="75"/>
      <c r="E545" s="75"/>
      <c r="G545" s="76"/>
      <c r="H545" s="76"/>
    </row>
    <row r="546" spans="3:8" x14ac:dyDescent="0.3">
      <c r="C546" s="74"/>
      <c r="D546" s="75"/>
      <c r="E546" s="75"/>
      <c r="G546" s="76"/>
      <c r="H546" s="76"/>
    </row>
    <row r="547" spans="3:8" x14ac:dyDescent="0.3">
      <c r="C547" s="74"/>
      <c r="D547" s="75"/>
      <c r="E547" s="75"/>
      <c r="G547" s="76"/>
      <c r="H547" s="76"/>
    </row>
    <row r="548" spans="3:8" x14ac:dyDescent="0.3">
      <c r="C548" s="74"/>
      <c r="D548" s="75"/>
      <c r="E548" s="75"/>
      <c r="G548" s="76"/>
      <c r="H548" s="76"/>
    </row>
    <row r="549" spans="3:8" x14ac:dyDescent="0.3">
      <c r="C549" s="74"/>
      <c r="D549" s="75"/>
      <c r="E549" s="75"/>
      <c r="G549" s="76"/>
      <c r="H549" s="76"/>
    </row>
    <row r="550" spans="3:8" x14ac:dyDescent="0.3">
      <c r="C550" s="74"/>
      <c r="D550" s="75"/>
      <c r="E550" s="75"/>
      <c r="G550" s="76"/>
      <c r="H550" s="76"/>
    </row>
    <row r="551" spans="3:8" x14ac:dyDescent="0.3">
      <c r="C551" s="74"/>
      <c r="D551" s="75"/>
      <c r="E551" s="75"/>
      <c r="G551" s="76"/>
      <c r="H551" s="76"/>
    </row>
    <row r="552" spans="3:8" x14ac:dyDescent="0.3">
      <c r="C552" s="74"/>
      <c r="D552" s="75"/>
      <c r="E552" s="75"/>
      <c r="G552" s="76"/>
      <c r="H552" s="76"/>
    </row>
    <row r="553" spans="3:8" x14ac:dyDescent="0.3">
      <c r="C553" s="74"/>
      <c r="D553" s="75"/>
      <c r="E553" s="75"/>
      <c r="G553" s="76"/>
      <c r="H553" s="76"/>
    </row>
    <row r="554" spans="3:8" x14ac:dyDescent="0.3">
      <c r="C554" s="74"/>
      <c r="D554" s="75"/>
      <c r="E554" s="75"/>
      <c r="G554" s="76"/>
      <c r="H554" s="76"/>
    </row>
    <row r="555" spans="3:8" x14ac:dyDescent="0.3">
      <c r="C555" s="74"/>
      <c r="D555" s="75"/>
      <c r="E555" s="75"/>
      <c r="G555" s="76"/>
      <c r="H555" s="76"/>
    </row>
    <row r="556" spans="3:8" x14ac:dyDescent="0.3">
      <c r="C556" s="74"/>
      <c r="D556" s="75"/>
      <c r="E556" s="75"/>
      <c r="G556" s="76"/>
      <c r="H556" s="76"/>
    </row>
    <row r="557" spans="3:8" x14ac:dyDescent="0.3">
      <c r="C557" s="74"/>
      <c r="D557" s="75"/>
      <c r="E557" s="75"/>
      <c r="G557" s="76"/>
      <c r="H557" s="76"/>
    </row>
    <row r="558" spans="3:8" x14ac:dyDescent="0.3">
      <c r="C558" s="74"/>
      <c r="D558" s="75"/>
      <c r="E558" s="75"/>
      <c r="G558" s="76"/>
      <c r="H558" s="76"/>
    </row>
    <row r="559" spans="3:8" x14ac:dyDescent="0.3">
      <c r="C559" s="74"/>
      <c r="D559" s="75"/>
      <c r="E559" s="75"/>
      <c r="G559" s="76"/>
      <c r="H559" s="76"/>
    </row>
    <row r="560" spans="3:8" x14ac:dyDescent="0.3">
      <c r="C560" s="74"/>
      <c r="D560" s="75"/>
      <c r="E560" s="75"/>
      <c r="G560" s="76"/>
      <c r="H560" s="76"/>
    </row>
    <row r="561" spans="3:8" x14ac:dyDescent="0.3">
      <c r="C561" s="74"/>
      <c r="D561" s="75"/>
      <c r="E561" s="75"/>
      <c r="G561" s="76"/>
      <c r="H561" s="76"/>
    </row>
    <row r="562" spans="3:8" x14ac:dyDescent="0.3">
      <c r="C562" s="74"/>
      <c r="D562" s="75"/>
      <c r="E562" s="75"/>
      <c r="G562" s="76"/>
      <c r="H562" s="76"/>
    </row>
    <row r="563" spans="3:8" x14ac:dyDescent="0.3">
      <c r="C563" s="74"/>
      <c r="D563" s="75"/>
      <c r="E563" s="75"/>
      <c r="G563" s="76"/>
      <c r="H563" s="76"/>
    </row>
    <row r="564" spans="3:8" x14ac:dyDescent="0.3">
      <c r="C564" s="74"/>
      <c r="D564" s="75"/>
      <c r="E564" s="75"/>
      <c r="G564" s="76"/>
      <c r="H564" s="76"/>
    </row>
    <row r="565" spans="3:8" x14ac:dyDescent="0.3">
      <c r="C565" s="74"/>
      <c r="D565" s="75"/>
      <c r="E565" s="75"/>
      <c r="G565" s="76"/>
      <c r="H565" s="76"/>
    </row>
    <row r="566" spans="3:8" x14ac:dyDescent="0.3">
      <c r="C566" s="74"/>
      <c r="D566" s="75"/>
      <c r="E566" s="75"/>
      <c r="G566" s="76"/>
      <c r="H566" s="76"/>
    </row>
    <row r="567" spans="3:8" x14ac:dyDescent="0.3">
      <c r="C567" s="74"/>
      <c r="D567" s="75"/>
      <c r="E567" s="75"/>
      <c r="G567" s="76"/>
      <c r="H567" s="76"/>
    </row>
    <row r="568" spans="3:8" x14ac:dyDescent="0.3">
      <c r="C568" s="74"/>
      <c r="D568" s="75"/>
      <c r="E568" s="75"/>
      <c r="G568" s="76"/>
      <c r="H568" s="76"/>
    </row>
    <row r="569" spans="3:8" x14ac:dyDescent="0.3">
      <c r="C569" s="74"/>
      <c r="D569" s="75"/>
      <c r="E569" s="75"/>
      <c r="G569" s="76"/>
      <c r="H569" s="76"/>
    </row>
    <row r="570" spans="3:8" x14ac:dyDescent="0.3">
      <c r="C570" s="74"/>
      <c r="D570" s="75"/>
      <c r="E570" s="75"/>
      <c r="G570" s="76"/>
      <c r="H570" s="76"/>
    </row>
    <row r="571" spans="3:8" x14ac:dyDescent="0.3">
      <c r="C571" s="74"/>
      <c r="D571" s="75"/>
      <c r="E571" s="75"/>
      <c r="G571" s="76"/>
      <c r="H571" s="76"/>
    </row>
    <row r="572" spans="3:8" x14ac:dyDescent="0.3">
      <c r="C572" s="74"/>
      <c r="D572" s="75"/>
      <c r="E572" s="75"/>
      <c r="G572" s="76"/>
      <c r="H572" s="76"/>
    </row>
    <row r="573" spans="3:8" x14ac:dyDescent="0.3">
      <c r="C573" s="74"/>
      <c r="D573" s="75"/>
      <c r="E573" s="75"/>
      <c r="G573" s="76"/>
      <c r="H573" s="76"/>
    </row>
    <row r="574" spans="3:8" x14ac:dyDescent="0.3">
      <c r="C574" s="74"/>
      <c r="D574" s="75"/>
      <c r="E574" s="75"/>
      <c r="G574" s="76"/>
      <c r="H574" s="76"/>
    </row>
    <row r="575" spans="3:8" x14ac:dyDescent="0.3">
      <c r="C575" s="74"/>
      <c r="D575" s="75"/>
      <c r="E575" s="75"/>
      <c r="G575" s="76"/>
      <c r="H575" s="76"/>
    </row>
    <row r="576" spans="3:8" x14ac:dyDescent="0.3">
      <c r="C576" s="74"/>
      <c r="D576" s="75"/>
      <c r="E576" s="75"/>
      <c r="G576" s="76"/>
      <c r="H576" s="76"/>
    </row>
    <row r="577" spans="3:8" x14ac:dyDescent="0.3">
      <c r="C577" s="74"/>
      <c r="D577" s="75"/>
      <c r="E577" s="75"/>
      <c r="G577" s="76"/>
      <c r="H577" s="76"/>
    </row>
    <row r="578" spans="3:8" x14ac:dyDescent="0.3">
      <c r="C578" s="74"/>
      <c r="D578" s="75"/>
      <c r="E578" s="75"/>
      <c r="G578" s="76"/>
      <c r="H578" s="76"/>
    </row>
    <row r="579" spans="3:8" x14ac:dyDescent="0.3">
      <c r="C579" s="74"/>
      <c r="D579" s="75"/>
      <c r="E579" s="75"/>
      <c r="G579" s="76"/>
      <c r="H579" s="76"/>
    </row>
    <row r="580" spans="3:8" x14ac:dyDescent="0.3">
      <c r="C580" s="74"/>
      <c r="D580" s="75"/>
      <c r="E580" s="75"/>
      <c r="G580" s="76"/>
      <c r="H580" s="76"/>
    </row>
    <row r="581" spans="3:8" x14ac:dyDescent="0.3">
      <c r="C581" s="74"/>
      <c r="D581" s="75"/>
      <c r="E581" s="75"/>
      <c r="G581" s="76"/>
      <c r="H581" s="76"/>
    </row>
    <row r="582" spans="3:8" x14ac:dyDescent="0.3">
      <c r="C582" s="74"/>
      <c r="D582" s="75"/>
      <c r="E582" s="75"/>
      <c r="G582" s="76"/>
      <c r="H582" s="76"/>
    </row>
    <row r="583" spans="3:8" x14ac:dyDescent="0.3">
      <c r="C583" s="74"/>
      <c r="D583" s="75"/>
      <c r="E583" s="75"/>
      <c r="G583" s="76"/>
      <c r="H583" s="76"/>
    </row>
    <row r="584" spans="3:8" x14ac:dyDescent="0.3">
      <c r="C584" s="74"/>
      <c r="D584" s="75"/>
      <c r="E584" s="75"/>
      <c r="G584" s="76"/>
      <c r="H584" s="76"/>
    </row>
    <row r="585" spans="3:8" x14ac:dyDescent="0.3">
      <c r="C585" s="74"/>
      <c r="D585" s="75"/>
      <c r="E585" s="75"/>
      <c r="G585" s="76"/>
      <c r="H585" s="76"/>
    </row>
    <row r="586" spans="3:8" x14ac:dyDescent="0.3">
      <c r="C586" s="74"/>
      <c r="D586" s="75"/>
      <c r="E586" s="75"/>
      <c r="G586" s="76"/>
      <c r="H586" s="76"/>
    </row>
    <row r="587" spans="3:8" x14ac:dyDescent="0.3">
      <c r="C587" s="74"/>
      <c r="D587" s="75"/>
      <c r="E587" s="75"/>
      <c r="G587" s="76"/>
      <c r="H587" s="76"/>
    </row>
    <row r="588" spans="3:8" x14ac:dyDescent="0.3">
      <c r="C588" s="74"/>
      <c r="D588" s="75"/>
      <c r="E588" s="75"/>
      <c r="G588" s="76"/>
      <c r="H588" s="76"/>
    </row>
    <row r="589" spans="3:8" x14ac:dyDescent="0.3">
      <c r="C589" s="74"/>
      <c r="D589" s="75"/>
      <c r="E589" s="75"/>
      <c r="G589" s="76"/>
      <c r="H589" s="76"/>
    </row>
    <row r="590" spans="3:8" x14ac:dyDescent="0.3">
      <c r="C590" s="74"/>
      <c r="D590" s="75"/>
      <c r="E590" s="75"/>
      <c r="G590" s="76"/>
      <c r="H590" s="76"/>
    </row>
    <row r="591" spans="3:8" x14ac:dyDescent="0.3">
      <c r="C591" s="74"/>
      <c r="D591" s="75"/>
      <c r="E591" s="75"/>
      <c r="G591" s="76"/>
      <c r="H591" s="76"/>
    </row>
    <row r="592" spans="3:8" x14ac:dyDescent="0.3">
      <c r="C592" s="74"/>
      <c r="D592" s="75"/>
      <c r="E592" s="75"/>
      <c r="G592" s="76"/>
      <c r="H592" s="76"/>
    </row>
    <row r="593" spans="3:8" x14ac:dyDescent="0.3">
      <c r="C593" s="74"/>
      <c r="D593" s="75"/>
      <c r="E593" s="75"/>
      <c r="G593" s="76"/>
      <c r="H593" s="76"/>
    </row>
    <row r="594" spans="3:8" x14ac:dyDescent="0.3">
      <c r="C594" s="74"/>
      <c r="D594" s="75"/>
      <c r="E594" s="75"/>
      <c r="G594" s="76"/>
      <c r="H594" s="76"/>
    </row>
    <row r="595" spans="3:8" x14ac:dyDescent="0.3">
      <c r="C595" s="74"/>
      <c r="D595" s="75"/>
      <c r="E595" s="75"/>
      <c r="G595" s="76"/>
      <c r="H595" s="76"/>
    </row>
    <row r="596" spans="3:8" x14ac:dyDescent="0.3">
      <c r="C596" s="74"/>
      <c r="D596" s="75"/>
      <c r="E596" s="75"/>
      <c r="G596" s="76"/>
      <c r="H596" s="76"/>
    </row>
    <row r="597" spans="3:8" x14ac:dyDescent="0.3">
      <c r="C597" s="74"/>
      <c r="D597" s="75"/>
      <c r="E597" s="75"/>
      <c r="G597" s="76"/>
      <c r="H597" s="76"/>
    </row>
    <row r="598" spans="3:8" x14ac:dyDescent="0.3">
      <c r="C598" s="74"/>
      <c r="D598" s="75"/>
      <c r="E598" s="75"/>
      <c r="G598" s="76"/>
      <c r="H598" s="76"/>
    </row>
    <row r="599" spans="3:8" x14ac:dyDescent="0.3">
      <c r="C599" s="74"/>
      <c r="D599" s="75"/>
      <c r="E599" s="75"/>
      <c r="G599" s="76"/>
      <c r="H599" s="76"/>
    </row>
    <row r="600" spans="3:8" x14ac:dyDescent="0.3">
      <c r="C600" s="74"/>
      <c r="D600" s="75"/>
      <c r="E600" s="75"/>
      <c r="G600" s="76"/>
      <c r="H600" s="76"/>
    </row>
    <row r="601" spans="3:8" x14ac:dyDescent="0.3">
      <c r="C601" s="74"/>
      <c r="D601" s="75"/>
      <c r="E601" s="75"/>
      <c r="G601" s="76"/>
      <c r="H601" s="76"/>
    </row>
    <row r="602" spans="3:8" x14ac:dyDescent="0.3">
      <c r="C602" s="74"/>
      <c r="D602" s="75"/>
      <c r="E602" s="75"/>
      <c r="G602" s="76"/>
      <c r="H602" s="76"/>
    </row>
    <row r="603" spans="3:8" x14ac:dyDescent="0.3">
      <c r="C603" s="74"/>
      <c r="D603" s="75"/>
      <c r="E603" s="75"/>
      <c r="G603" s="76"/>
      <c r="H603" s="76"/>
    </row>
    <row r="604" spans="3:8" x14ac:dyDescent="0.3">
      <c r="C604" s="74"/>
      <c r="D604" s="75"/>
      <c r="E604" s="75"/>
      <c r="G604" s="76"/>
      <c r="H604" s="76"/>
    </row>
    <row r="605" spans="3:8" x14ac:dyDescent="0.3">
      <c r="C605" s="74"/>
      <c r="D605" s="75"/>
      <c r="E605" s="75"/>
      <c r="G605" s="76"/>
      <c r="H605" s="76"/>
    </row>
    <row r="606" spans="3:8" x14ac:dyDescent="0.3">
      <c r="C606" s="74"/>
      <c r="D606" s="75"/>
      <c r="E606" s="75"/>
      <c r="G606" s="76"/>
      <c r="H606" s="76"/>
    </row>
    <row r="607" spans="3:8" x14ac:dyDescent="0.3">
      <c r="C607" s="74"/>
      <c r="D607" s="75"/>
      <c r="E607" s="75"/>
      <c r="G607" s="76"/>
      <c r="H607" s="76"/>
    </row>
    <row r="608" spans="3:8" x14ac:dyDescent="0.3">
      <c r="C608" s="74"/>
      <c r="D608" s="75"/>
      <c r="E608" s="75"/>
      <c r="G608" s="76"/>
      <c r="H608" s="76"/>
    </row>
    <row r="609" spans="3:8" x14ac:dyDescent="0.3">
      <c r="C609" s="74"/>
      <c r="D609" s="75"/>
      <c r="E609" s="75"/>
      <c r="G609" s="76"/>
      <c r="H609" s="76"/>
    </row>
    <row r="610" spans="3:8" x14ac:dyDescent="0.3">
      <c r="C610" s="74"/>
      <c r="D610" s="75"/>
      <c r="E610" s="75"/>
      <c r="G610" s="76"/>
      <c r="H610" s="76"/>
    </row>
    <row r="611" spans="3:8" x14ac:dyDescent="0.3">
      <c r="C611" s="74"/>
      <c r="D611" s="75"/>
      <c r="E611" s="75"/>
      <c r="G611" s="76"/>
      <c r="H611" s="76"/>
    </row>
    <row r="612" spans="3:8" x14ac:dyDescent="0.3">
      <c r="C612" s="74"/>
      <c r="D612" s="75"/>
      <c r="E612" s="75"/>
      <c r="G612" s="76"/>
      <c r="H612" s="76"/>
    </row>
    <row r="613" spans="3:8" x14ac:dyDescent="0.3">
      <c r="C613" s="74"/>
      <c r="D613" s="75"/>
      <c r="E613" s="75"/>
      <c r="G613" s="76"/>
      <c r="H613" s="76"/>
    </row>
    <row r="614" spans="3:8" x14ac:dyDescent="0.3">
      <c r="C614" s="74"/>
      <c r="D614" s="75"/>
      <c r="E614" s="75"/>
      <c r="G614" s="76"/>
      <c r="H614" s="76"/>
    </row>
    <row r="615" spans="3:8" x14ac:dyDescent="0.3">
      <c r="C615" s="74"/>
      <c r="D615" s="75"/>
      <c r="E615" s="75"/>
      <c r="G615" s="76"/>
      <c r="H615" s="76"/>
    </row>
    <row r="616" spans="3:8" x14ac:dyDescent="0.3">
      <c r="C616" s="74"/>
      <c r="D616" s="75"/>
      <c r="E616" s="75"/>
      <c r="G616" s="76"/>
      <c r="H616" s="76"/>
    </row>
    <row r="617" spans="3:8" x14ac:dyDescent="0.3">
      <c r="C617" s="74"/>
      <c r="D617" s="75"/>
      <c r="E617" s="75"/>
      <c r="G617" s="76"/>
      <c r="H617" s="76"/>
    </row>
    <row r="618" spans="3:8" x14ac:dyDescent="0.3">
      <c r="C618" s="74"/>
      <c r="D618" s="75"/>
      <c r="E618" s="75"/>
      <c r="G618" s="76"/>
      <c r="H618" s="76"/>
    </row>
    <row r="619" spans="3:8" x14ac:dyDescent="0.3">
      <c r="C619" s="74"/>
      <c r="D619" s="75"/>
      <c r="E619" s="75"/>
      <c r="G619" s="76"/>
      <c r="H619" s="76"/>
    </row>
    <row r="620" spans="3:8" x14ac:dyDescent="0.3">
      <c r="C620" s="74"/>
      <c r="D620" s="75"/>
      <c r="E620" s="75"/>
      <c r="G620" s="76"/>
      <c r="H620" s="76"/>
    </row>
    <row r="621" spans="3:8" x14ac:dyDescent="0.3">
      <c r="C621" s="74"/>
      <c r="D621" s="75"/>
      <c r="E621" s="75"/>
      <c r="G621" s="76"/>
      <c r="H621" s="76"/>
    </row>
    <row r="622" spans="3:8" x14ac:dyDescent="0.3">
      <c r="C622" s="74"/>
      <c r="D622" s="75"/>
      <c r="E622" s="75"/>
      <c r="G622" s="76"/>
      <c r="H622" s="76"/>
    </row>
    <row r="623" spans="3:8" x14ac:dyDescent="0.3">
      <c r="C623" s="74"/>
      <c r="D623" s="75"/>
      <c r="E623" s="75"/>
      <c r="G623" s="76"/>
      <c r="H623" s="76"/>
    </row>
    <row r="624" spans="3:8" x14ac:dyDescent="0.3">
      <c r="C624" s="74"/>
      <c r="D624" s="75"/>
      <c r="E624" s="75"/>
      <c r="G624" s="76"/>
      <c r="H624" s="76"/>
    </row>
    <row r="625" spans="3:8" x14ac:dyDescent="0.3">
      <c r="C625" s="74"/>
      <c r="D625" s="75"/>
      <c r="E625" s="75"/>
      <c r="G625" s="76"/>
      <c r="H625" s="76"/>
    </row>
    <row r="626" spans="3:8" x14ac:dyDescent="0.3">
      <c r="C626" s="74"/>
      <c r="D626" s="75"/>
      <c r="E626" s="75"/>
      <c r="G626" s="76"/>
      <c r="H626" s="76"/>
    </row>
    <row r="627" spans="3:8" x14ac:dyDescent="0.3">
      <c r="C627" s="74"/>
      <c r="D627" s="75"/>
      <c r="E627" s="75"/>
      <c r="G627" s="76"/>
      <c r="H627" s="76"/>
    </row>
    <row r="628" spans="3:8" x14ac:dyDescent="0.3">
      <c r="C628" s="74"/>
      <c r="D628" s="75"/>
      <c r="E628" s="75"/>
      <c r="G628" s="76"/>
      <c r="H628" s="76"/>
    </row>
    <row r="629" spans="3:8" x14ac:dyDescent="0.3">
      <c r="C629" s="74"/>
      <c r="D629" s="75"/>
      <c r="E629" s="75"/>
      <c r="G629" s="76"/>
      <c r="H629" s="76"/>
    </row>
    <row r="630" spans="3:8" x14ac:dyDescent="0.3">
      <c r="C630" s="74"/>
      <c r="D630" s="75"/>
      <c r="E630" s="75"/>
      <c r="G630" s="76"/>
      <c r="H630" s="76"/>
    </row>
    <row r="631" spans="3:8" x14ac:dyDescent="0.3">
      <c r="C631" s="74"/>
      <c r="D631" s="75"/>
      <c r="E631" s="75"/>
      <c r="G631" s="76"/>
      <c r="H631" s="76"/>
    </row>
    <row r="632" spans="3:8" x14ac:dyDescent="0.3">
      <c r="C632" s="74"/>
      <c r="D632" s="75"/>
      <c r="E632" s="75"/>
      <c r="G632" s="76"/>
      <c r="H632" s="76"/>
    </row>
    <row r="633" spans="3:8" x14ac:dyDescent="0.3">
      <c r="C633" s="74"/>
      <c r="D633" s="75"/>
      <c r="E633" s="75"/>
      <c r="G633" s="76"/>
      <c r="H633" s="76"/>
    </row>
    <row r="634" spans="3:8" x14ac:dyDescent="0.3">
      <c r="C634" s="74"/>
      <c r="D634" s="75"/>
      <c r="E634" s="75"/>
      <c r="G634" s="76"/>
      <c r="H634" s="76"/>
    </row>
    <row r="635" spans="3:8" x14ac:dyDescent="0.3">
      <c r="C635" s="74"/>
      <c r="D635" s="75"/>
      <c r="E635" s="75"/>
      <c r="G635" s="76"/>
      <c r="H635" s="76"/>
    </row>
    <row r="636" spans="3:8" x14ac:dyDescent="0.3">
      <c r="C636" s="74"/>
      <c r="D636" s="75"/>
      <c r="E636" s="75"/>
      <c r="G636" s="76"/>
      <c r="H636" s="76"/>
    </row>
    <row r="637" spans="3:8" x14ac:dyDescent="0.3">
      <c r="C637" s="74"/>
      <c r="D637" s="75"/>
      <c r="E637" s="75"/>
      <c r="G637" s="76"/>
      <c r="H637" s="76"/>
    </row>
    <row r="638" spans="3:8" x14ac:dyDescent="0.3">
      <c r="C638" s="74"/>
      <c r="D638" s="75"/>
      <c r="E638" s="75"/>
      <c r="G638" s="76"/>
      <c r="H638" s="76"/>
    </row>
    <row r="639" spans="3:8" x14ac:dyDescent="0.3">
      <c r="C639" s="74"/>
      <c r="D639" s="75"/>
      <c r="E639" s="75"/>
      <c r="G639" s="76"/>
      <c r="H639" s="76"/>
    </row>
    <row r="640" spans="3:8" x14ac:dyDescent="0.3">
      <c r="C640" s="74"/>
      <c r="D640" s="75"/>
      <c r="E640" s="75"/>
      <c r="G640" s="76"/>
      <c r="H640" s="76"/>
    </row>
    <row r="641" spans="3:8" x14ac:dyDescent="0.3">
      <c r="C641" s="74"/>
      <c r="D641" s="75"/>
      <c r="E641" s="75"/>
      <c r="G641" s="76"/>
      <c r="H641" s="76"/>
    </row>
    <row r="642" spans="3:8" x14ac:dyDescent="0.3">
      <c r="C642" s="74"/>
      <c r="D642" s="75"/>
      <c r="E642" s="75"/>
      <c r="G642" s="76"/>
      <c r="H642" s="76"/>
    </row>
    <row r="643" spans="3:8" x14ac:dyDescent="0.3">
      <c r="C643" s="74"/>
      <c r="D643" s="75"/>
      <c r="E643" s="75"/>
      <c r="G643" s="76"/>
      <c r="H643" s="76"/>
    </row>
    <row r="644" spans="3:8" x14ac:dyDescent="0.3">
      <c r="C644" s="74"/>
      <c r="D644" s="75"/>
      <c r="E644" s="75"/>
      <c r="G644" s="76"/>
      <c r="H644" s="76"/>
    </row>
    <row r="645" spans="3:8" x14ac:dyDescent="0.3">
      <c r="C645" s="74"/>
      <c r="D645" s="75"/>
      <c r="E645" s="75"/>
      <c r="G645" s="76"/>
      <c r="H645" s="76"/>
    </row>
    <row r="646" spans="3:8" x14ac:dyDescent="0.3">
      <c r="C646" s="74"/>
      <c r="D646" s="75"/>
      <c r="E646" s="75"/>
      <c r="G646" s="76"/>
      <c r="H646" s="76"/>
    </row>
    <row r="647" spans="3:8" x14ac:dyDescent="0.3">
      <c r="C647" s="74"/>
      <c r="D647" s="75"/>
      <c r="E647" s="75"/>
      <c r="G647" s="76"/>
      <c r="H647" s="76"/>
    </row>
    <row r="648" spans="3:8" x14ac:dyDescent="0.3">
      <c r="C648" s="74"/>
      <c r="D648" s="75"/>
      <c r="E648" s="75"/>
      <c r="G648" s="76"/>
      <c r="H648" s="76"/>
    </row>
    <row r="649" spans="3:8" x14ac:dyDescent="0.3">
      <c r="C649" s="74"/>
      <c r="D649" s="75"/>
      <c r="E649" s="75"/>
      <c r="G649" s="76"/>
      <c r="H649" s="76"/>
    </row>
    <row r="650" spans="3:8" x14ac:dyDescent="0.3">
      <c r="C650" s="74"/>
      <c r="D650" s="75"/>
      <c r="E650" s="75"/>
      <c r="G650" s="76"/>
      <c r="H650" s="76"/>
    </row>
    <row r="651" spans="3:8" x14ac:dyDescent="0.3">
      <c r="C651" s="74"/>
      <c r="D651" s="75"/>
      <c r="E651" s="75"/>
      <c r="G651" s="76"/>
      <c r="H651" s="76"/>
    </row>
    <row r="652" spans="3:8" x14ac:dyDescent="0.3">
      <c r="C652" s="74"/>
      <c r="D652" s="75"/>
      <c r="E652" s="75"/>
      <c r="G652" s="76"/>
      <c r="H652" s="76"/>
    </row>
    <row r="653" spans="3:8" x14ac:dyDescent="0.3">
      <c r="C653" s="74"/>
      <c r="D653" s="75"/>
      <c r="E653" s="75"/>
      <c r="G653" s="76"/>
      <c r="H653" s="76"/>
    </row>
    <row r="654" spans="3:8" x14ac:dyDescent="0.3">
      <c r="C654" s="74"/>
      <c r="D654" s="75"/>
      <c r="E654" s="75"/>
      <c r="G654" s="76"/>
      <c r="H654" s="76"/>
    </row>
    <row r="655" spans="3:8" x14ac:dyDescent="0.3">
      <c r="C655" s="74"/>
      <c r="D655" s="75"/>
      <c r="E655" s="75"/>
      <c r="G655" s="76"/>
      <c r="H655" s="76"/>
    </row>
    <row r="656" spans="3:8" x14ac:dyDescent="0.3">
      <c r="C656" s="74"/>
      <c r="D656" s="75"/>
      <c r="E656" s="75"/>
      <c r="G656" s="76"/>
      <c r="H656" s="76"/>
    </row>
    <row r="657" spans="3:8" x14ac:dyDescent="0.3">
      <c r="C657" s="74"/>
      <c r="D657" s="75"/>
      <c r="E657" s="75"/>
      <c r="G657" s="76"/>
      <c r="H657" s="76"/>
    </row>
    <row r="658" spans="3:8" x14ac:dyDescent="0.3">
      <c r="C658" s="74"/>
      <c r="D658" s="75"/>
      <c r="E658" s="75"/>
      <c r="G658" s="76"/>
      <c r="H658" s="76"/>
    </row>
    <row r="659" spans="3:8" x14ac:dyDescent="0.3">
      <c r="C659" s="74"/>
      <c r="D659" s="75"/>
      <c r="E659" s="75"/>
      <c r="G659" s="76"/>
      <c r="H659" s="76"/>
    </row>
    <row r="660" spans="3:8" x14ac:dyDescent="0.3">
      <c r="C660" s="74"/>
      <c r="D660" s="75"/>
      <c r="E660" s="75"/>
      <c r="G660" s="76"/>
      <c r="H660" s="76"/>
    </row>
    <row r="661" spans="3:8" x14ac:dyDescent="0.3">
      <c r="C661" s="74"/>
      <c r="D661" s="75"/>
      <c r="E661" s="75"/>
      <c r="G661" s="76"/>
      <c r="H661" s="76"/>
    </row>
    <row r="662" spans="3:8" x14ac:dyDescent="0.3">
      <c r="C662" s="74"/>
      <c r="D662" s="75"/>
      <c r="E662" s="75"/>
      <c r="G662" s="76"/>
      <c r="H662" s="76"/>
    </row>
    <row r="663" spans="3:8" x14ac:dyDescent="0.3">
      <c r="C663" s="74"/>
      <c r="D663" s="75"/>
      <c r="E663" s="75"/>
      <c r="G663" s="76"/>
      <c r="H663" s="76"/>
    </row>
    <row r="664" spans="3:8" x14ac:dyDescent="0.3">
      <c r="C664" s="74"/>
      <c r="D664" s="75"/>
      <c r="E664" s="75"/>
      <c r="G664" s="76"/>
      <c r="H664" s="76"/>
    </row>
    <row r="665" spans="3:8" x14ac:dyDescent="0.3">
      <c r="C665" s="74"/>
      <c r="D665" s="75"/>
      <c r="E665" s="75"/>
      <c r="G665" s="76"/>
      <c r="H665" s="76"/>
    </row>
    <row r="666" spans="3:8" x14ac:dyDescent="0.3">
      <c r="C666" s="74"/>
      <c r="D666" s="75"/>
      <c r="E666" s="75"/>
      <c r="G666" s="76"/>
      <c r="H666" s="76"/>
    </row>
    <row r="667" spans="3:8" x14ac:dyDescent="0.3">
      <c r="C667" s="74"/>
      <c r="D667" s="75"/>
      <c r="E667" s="75"/>
      <c r="G667" s="76"/>
      <c r="H667" s="76"/>
    </row>
    <row r="668" spans="3:8" x14ac:dyDescent="0.3">
      <c r="C668" s="74"/>
      <c r="D668" s="75"/>
      <c r="E668" s="75"/>
      <c r="G668" s="76"/>
      <c r="H668" s="76"/>
    </row>
    <row r="669" spans="3:8" x14ac:dyDescent="0.3">
      <c r="C669" s="74"/>
      <c r="D669" s="75"/>
      <c r="E669" s="75"/>
      <c r="G669" s="76"/>
      <c r="H669" s="76"/>
    </row>
    <row r="670" spans="3:8" x14ac:dyDescent="0.3">
      <c r="C670" s="74"/>
      <c r="D670" s="75"/>
      <c r="E670" s="75"/>
      <c r="G670" s="76"/>
      <c r="H670" s="76"/>
    </row>
    <row r="671" spans="3:8" x14ac:dyDescent="0.3">
      <c r="C671" s="74"/>
      <c r="D671" s="75"/>
      <c r="E671" s="75"/>
      <c r="G671" s="76"/>
      <c r="H671" s="76"/>
    </row>
    <row r="672" spans="3:8" x14ac:dyDescent="0.3">
      <c r="C672" s="74"/>
      <c r="D672" s="75"/>
      <c r="E672" s="75"/>
      <c r="G672" s="76"/>
      <c r="H672" s="76"/>
    </row>
    <row r="673" spans="3:8" x14ac:dyDescent="0.3">
      <c r="C673" s="74"/>
      <c r="D673" s="75"/>
      <c r="E673" s="75"/>
      <c r="G673" s="76"/>
      <c r="H673" s="76"/>
    </row>
    <row r="674" spans="3:8" x14ac:dyDescent="0.3">
      <c r="C674" s="74"/>
      <c r="D674" s="75"/>
      <c r="E674" s="75"/>
      <c r="G674" s="76"/>
      <c r="H674" s="76"/>
    </row>
    <row r="675" spans="3:8" x14ac:dyDescent="0.3">
      <c r="C675" s="74"/>
      <c r="D675" s="75"/>
      <c r="E675" s="75"/>
      <c r="G675" s="76"/>
      <c r="H675" s="76"/>
    </row>
    <row r="676" spans="3:8" x14ac:dyDescent="0.3">
      <c r="C676" s="74"/>
      <c r="D676" s="75"/>
      <c r="E676" s="75"/>
      <c r="G676" s="76"/>
      <c r="H676" s="76"/>
    </row>
    <row r="677" spans="3:8" x14ac:dyDescent="0.3">
      <c r="C677" s="74"/>
      <c r="D677" s="75"/>
      <c r="E677" s="75"/>
      <c r="G677" s="76"/>
      <c r="H677" s="76"/>
    </row>
    <row r="678" spans="3:8" x14ac:dyDescent="0.3">
      <c r="C678" s="74"/>
      <c r="D678" s="75"/>
      <c r="E678" s="75"/>
      <c r="G678" s="76"/>
      <c r="H678" s="76"/>
    </row>
    <row r="679" spans="3:8" x14ac:dyDescent="0.3">
      <c r="C679" s="74"/>
      <c r="D679" s="75"/>
      <c r="E679" s="75"/>
      <c r="G679" s="76"/>
      <c r="H679" s="76"/>
    </row>
    <row r="680" spans="3:8" x14ac:dyDescent="0.3">
      <c r="C680" s="74"/>
      <c r="D680" s="75"/>
      <c r="E680" s="75"/>
      <c r="G680" s="76"/>
      <c r="H680" s="76"/>
    </row>
    <row r="681" spans="3:8" x14ac:dyDescent="0.3">
      <c r="C681" s="74"/>
      <c r="D681" s="75"/>
      <c r="E681" s="75"/>
      <c r="G681" s="76"/>
      <c r="H681" s="76"/>
    </row>
    <row r="682" spans="3:8" x14ac:dyDescent="0.3">
      <c r="C682" s="74"/>
      <c r="D682" s="75"/>
      <c r="E682" s="75"/>
      <c r="G682" s="76"/>
      <c r="H682" s="76"/>
    </row>
    <row r="683" spans="3:8" x14ac:dyDescent="0.3">
      <c r="C683" s="74"/>
      <c r="D683" s="75"/>
      <c r="E683" s="75"/>
      <c r="G683" s="76"/>
      <c r="H683" s="76"/>
    </row>
    <row r="684" spans="3:8" x14ac:dyDescent="0.3">
      <c r="C684" s="74"/>
      <c r="D684" s="75"/>
      <c r="E684" s="75"/>
      <c r="G684" s="76"/>
      <c r="H684" s="76"/>
    </row>
    <row r="685" spans="3:8" x14ac:dyDescent="0.3">
      <c r="C685" s="74"/>
      <c r="D685" s="75"/>
      <c r="E685" s="75"/>
      <c r="G685" s="76"/>
      <c r="H685" s="76"/>
    </row>
    <row r="686" spans="3:8" x14ac:dyDescent="0.3">
      <c r="C686" s="74"/>
      <c r="D686" s="75"/>
      <c r="E686" s="75"/>
      <c r="G686" s="76"/>
      <c r="H686" s="76"/>
    </row>
    <row r="687" spans="3:8" x14ac:dyDescent="0.3">
      <c r="C687" s="74"/>
      <c r="D687" s="75"/>
      <c r="E687" s="75"/>
      <c r="G687" s="76"/>
      <c r="H687" s="76"/>
    </row>
    <row r="688" spans="3:8" x14ac:dyDescent="0.3">
      <c r="C688" s="74"/>
      <c r="D688" s="75"/>
      <c r="E688" s="75"/>
      <c r="G688" s="76"/>
      <c r="H688" s="76"/>
    </row>
    <row r="689" spans="3:8" x14ac:dyDescent="0.3">
      <c r="C689" s="74"/>
      <c r="D689" s="75"/>
      <c r="E689" s="75"/>
      <c r="G689" s="76"/>
      <c r="H689" s="76"/>
    </row>
    <row r="690" spans="3:8" x14ac:dyDescent="0.3">
      <c r="C690" s="74"/>
      <c r="D690" s="75"/>
      <c r="E690" s="75"/>
      <c r="G690" s="76"/>
      <c r="H690" s="76"/>
    </row>
    <row r="691" spans="3:8" x14ac:dyDescent="0.3">
      <c r="C691" s="74"/>
      <c r="D691" s="75"/>
      <c r="E691" s="75"/>
      <c r="G691" s="76"/>
      <c r="H691" s="76"/>
    </row>
    <row r="692" spans="3:8" x14ac:dyDescent="0.3">
      <c r="C692" s="74"/>
      <c r="D692" s="75"/>
      <c r="E692" s="75"/>
      <c r="G692" s="76"/>
      <c r="H692" s="76"/>
    </row>
    <row r="693" spans="3:8" x14ac:dyDescent="0.3">
      <c r="C693" s="74"/>
      <c r="D693" s="75"/>
      <c r="E693" s="75"/>
      <c r="G693" s="76"/>
      <c r="H693" s="76"/>
    </row>
    <row r="694" spans="3:8" x14ac:dyDescent="0.3">
      <c r="C694" s="74"/>
      <c r="D694" s="75"/>
      <c r="E694" s="75"/>
      <c r="G694" s="76"/>
      <c r="H694" s="76"/>
    </row>
    <row r="695" spans="3:8" x14ac:dyDescent="0.3">
      <c r="C695" s="74"/>
      <c r="D695" s="75"/>
      <c r="E695" s="75"/>
      <c r="G695" s="76"/>
      <c r="H695" s="76"/>
    </row>
    <row r="696" spans="3:8" x14ac:dyDescent="0.3">
      <c r="C696" s="74"/>
      <c r="D696" s="75"/>
      <c r="E696" s="75"/>
      <c r="G696" s="76"/>
      <c r="H696" s="76"/>
    </row>
    <row r="697" spans="3:8" x14ac:dyDescent="0.3">
      <c r="C697" s="74"/>
      <c r="D697" s="75"/>
      <c r="E697" s="75"/>
      <c r="G697" s="76"/>
      <c r="H697" s="76"/>
    </row>
    <row r="698" spans="3:8" x14ac:dyDescent="0.3">
      <c r="C698" s="74"/>
      <c r="D698" s="75"/>
      <c r="E698" s="75"/>
      <c r="G698" s="76"/>
      <c r="H698" s="76"/>
    </row>
    <row r="699" spans="3:8" x14ac:dyDescent="0.3">
      <c r="C699" s="74"/>
      <c r="D699" s="75"/>
      <c r="E699" s="75"/>
      <c r="G699" s="76"/>
      <c r="H699" s="76"/>
    </row>
    <row r="700" spans="3:8" x14ac:dyDescent="0.3">
      <c r="C700" s="74"/>
      <c r="D700" s="75"/>
      <c r="E700" s="75"/>
      <c r="G700" s="76"/>
      <c r="H700" s="76"/>
    </row>
    <row r="701" spans="3:8" x14ac:dyDescent="0.3">
      <c r="C701" s="74"/>
      <c r="D701" s="75"/>
      <c r="E701" s="75"/>
      <c r="G701" s="76"/>
      <c r="H701" s="76"/>
    </row>
    <row r="702" spans="3:8" x14ac:dyDescent="0.3">
      <c r="C702" s="74"/>
      <c r="D702" s="75"/>
      <c r="E702" s="75"/>
      <c r="G702" s="76"/>
      <c r="H702" s="76"/>
    </row>
    <row r="703" spans="3:8" x14ac:dyDescent="0.3">
      <c r="C703" s="74"/>
      <c r="D703" s="75"/>
      <c r="E703" s="75"/>
      <c r="G703" s="76"/>
      <c r="H703" s="76"/>
    </row>
    <row r="704" spans="3:8" x14ac:dyDescent="0.3">
      <c r="C704" s="74"/>
      <c r="D704" s="75"/>
      <c r="E704" s="75"/>
      <c r="G704" s="76"/>
      <c r="H704" s="76"/>
    </row>
    <row r="705" spans="3:8" x14ac:dyDescent="0.3">
      <c r="C705" s="74"/>
      <c r="D705" s="75"/>
      <c r="E705" s="75"/>
      <c r="G705" s="76"/>
      <c r="H705" s="76"/>
    </row>
    <row r="706" spans="3:8" x14ac:dyDescent="0.3">
      <c r="C706" s="74"/>
      <c r="D706" s="75"/>
      <c r="E706" s="75"/>
      <c r="G706" s="76"/>
      <c r="H706" s="76"/>
    </row>
    <row r="707" spans="3:8" x14ac:dyDescent="0.3">
      <c r="C707" s="74"/>
      <c r="D707" s="75"/>
      <c r="E707" s="75"/>
      <c r="G707" s="76"/>
      <c r="H707" s="76"/>
    </row>
    <row r="708" spans="3:8" x14ac:dyDescent="0.3">
      <c r="C708" s="74"/>
      <c r="D708" s="75"/>
      <c r="E708" s="75"/>
      <c r="G708" s="76"/>
      <c r="H708" s="76"/>
    </row>
    <row r="709" spans="3:8" x14ac:dyDescent="0.3">
      <c r="C709" s="74"/>
      <c r="D709" s="75"/>
      <c r="E709" s="75"/>
      <c r="G709" s="76"/>
      <c r="H709" s="76"/>
    </row>
    <row r="710" spans="3:8" x14ac:dyDescent="0.3">
      <c r="C710" s="74"/>
      <c r="D710" s="75"/>
      <c r="E710" s="75"/>
      <c r="G710" s="76"/>
      <c r="H710" s="76"/>
    </row>
    <row r="711" spans="3:8" x14ac:dyDescent="0.3">
      <c r="C711" s="74"/>
      <c r="D711" s="75"/>
      <c r="E711" s="75"/>
      <c r="G711" s="76"/>
      <c r="H711" s="76"/>
    </row>
    <row r="712" spans="3:8" x14ac:dyDescent="0.3">
      <c r="C712" s="74"/>
      <c r="D712" s="75"/>
      <c r="E712" s="75"/>
      <c r="G712" s="76"/>
      <c r="H712" s="76"/>
    </row>
    <row r="713" spans="3:8" x14ac:dyDescent="0.3">
      <c r="C713" s="74"/>
      <c r="D713" s="75"/>
      <c r="E713" s="75"/>
      <c r="G713" s="76"/>
      <c r="H713" s="76"/>
    </row>
    <row r="714" spans="3:8" x14ac:dyDescent="0.3">
      <c r="C714" s="74"/>
      <c r="D714" s="75"/>
      <c r="E714" s="75"/>
      <c r="G714" s="76"/>
      <c r="H714" s="76"/>
    </row>
    <row r="715" spans="3:8" x14ac:dyDescent="0.3">
      <c r="C715" s="74"/>
      <c r="D715" s="75"/>
      <c r="E715" s="75"/>
      <c r="G715" s="76"/>
      <c r="H715" s="76"/>
    </row>
    <row r="716" spans="3:8" x14ac:dyDescent="0.3">
      <c r="C716" s="74"/>
      <c r="D716" s="75"/>
      <c r="E716" s="75"/>
      <c r="G716" s="76"/>
      <c r="H716" s="76"/>
    </row>
    <row r="717" spans="3:8" x14ac:dyDescent="0.3">
      <c r="C717" s="74"/>
      <c r="D717" s="75"/>
      <c r="E717" s="75"/>
      <c r="G717" s="76"/>
      <c r="H717" s="76"/>
    </row>
    <row r="718" spans="3:8" x14ac:dyDescent="0.3">
      <c r="C718" s="74"/>
      <c r="D718" s="75"/>
      <c r="E718" s="75"/>
      <c r="G718" s="76"/>
      <c r="H718" s="76"/>
    </row>
    <row r="719" spans="3:8" x14ac:dyDescent="0.3">
      <c r="C719" s="74"/>
      <c r="D719" s="75"/>
      <c r="E719" s="75"/>
      <c r="G719" s="76"/>
      <c r="H719" s="76"/>
    </row>
    <row r="720" spans="3:8" x14ac:dyDescent="0.3">
      <c r="C720" s="74"/>
      <c r="D720" s="75"/>
      <c r="E720" s="75"/>
      <c r="G720" s="76"/>
      <c r="H720" s="76"/>
    </row>
    <row r="721" spans="3:8" x14ac:dyDescent="0.3">
      <c r="C721" s="74"/>
      <c r="D721" s="75"/>
      <c r="E721" s="75"/>
      <c r="G721" s="76"/>
      <c r="H721" s="76"/>
    </row>
    <row r="722" spans="3:8" x14ac:dyDescent="0.3">
      <c r="C722" s="74"/>
      <c r="D722" s="75"/>
      <c r="E722" s="75"/>
      <c r="G722" s="76"/>
      <c r="H722" s="76"/>
    </row>
    <row r="723" spans="3:8" x14ac:dyDescent="0.3">
      <c r="C723" s="74"/>
      <c r="D723" s="75"/>
      <c r="E723" s="75"/>
      <c r="G723" s="76"/>
      <c r="H723" s="76"/>
    </row>
    <row r="724" spans="3:8" x14ac:dyDescent="0.3">
      <c r="C724" s="74"/>
      <c r="D724" s="75"/>
      <c r="E724" s="75"/>
      <c r="G724" s="76"/>
      <c r="H724" s="76"/>
    </row>
    <row r="725" spans="3:8" x14ac:dyDescent="0.3">
      <c r="C725" s="74"/>
      <c r="D725" s="75"/>
      <c r="E725" s="75"/>
      <c r="G725" s="76"/>
      <c r="H725" s="76"/>
    </row>
    <row r="726" spans="3:8" x14ac:dyDescent="0.3">
      <c r="C726" s="74"/>
      <c r="D726" s="75"/>
      <c r="E726" s="75"/>
      <c r="G726" s="76"/>
      <c r="H726" s="76"/>
    </row>
    <row r="727" spans="3:8" x14ac:dyDescent="0.3">
      <c r="C727" s="74"/>
      <c r="D727" s="75"/>
      <c r="E727" s="75"/>
      <c r="G727" s="76"/>
      <c r="H727" s="76"/>
    </row>
    <row r="728" spans="3:8" x14ac:dyDescent="0.3">
      <c r="C728" s="74"/>
      <c r="D728" s="75"/>
      <c r="E728" s="75"/>
      <c r="G728" s="76"/>
      <c r="H728" s="76"/>
    </row>
    <row r="729" spans="3:8" x14ac:dyDescent="0.3">
      <c r="C729" s="74"/>
      <c r="D729" s="75"/>
      <c r="E729" s="75"/>
      <c r="G729" s="76"/>
      <c r="H729" s="76"/>
    </row>
    <row r="730" spans="3:8" x14ac:dyDescent="0.3">
      <c r="C730" s="74"/>
      <c r="D730" s="75"/>
      <c r="E730" s="75"/>
      <c r="G730" s="76"/>
      <c r="H730" s="76"/>
    </row>
    <row r="731" spans="3:8" x14ac:dyDescent="0.3">
      <c r="C731" s="74"/>
      <c r="D731" s="75"/>
      <c r="E731" s="75"/>
      <c r="G731" s="76"/>
      <c r="H731" s="76"/>
    </row>
    <row r="732" spans="3:8" x14ac:dyDescent="0.3">
      <c r="C732" s="74"/>
      <c r="D732" s="75"/>
      <c r="E732" s="75"/>
      <c r="G732" s="76"/>
      <c r="H732" s="76"/>
    </row>
    <row r="733" spans="3:8" x14ac:dyDescent="0.3">
      <c r="C733" s="74"/>
      <c r="D733" s="75"/>
      <c r="E733" s="75"/>
      <c r="G733" s="76"/>
      <c r="H733" s="76"/>
    </row>
    <row r="734" spans="3:8" x14ac:dyDescent="0.3">
      <c r="C734" s="74"/>
      <c r="D734" s="75"/>
      <c r="E734" s="75"/>
      <c r="G734" s="76"/>
      <c r="H734" s="76"/>
    </row>
    <row r="735" spans="3:8" x14ac:dyDescent="0.3">
      <c r="C735" s="74"/>
      <c r="D735" s="75"/>
      <c r="E735" s="75"/>
      <c r="G735" s="76"/>
      <c r="H735" s="76"/>
    </row>
    <row r="736" spans="3:8" x14ac:dyDescent="0.3">
      <c r="C736" s="74"/>
      <c r="D736" s="75"/>
      <c r="E736" s="75"/>
      <c r="G736" s="76"/>
      <c r="H736" s="76"/>
    </row>
    <row r="737" spans="3:8" x14ac:dyDescent="0.3">
      <c r="C737" s="74"/>
      <c r="D737" s="75"/>
      <c r="E737" s="75"/>
      <c r="G737" s="76"/>
      <c r="H737" s="76"/>
    </row>
    <row r="738" spans="3:8" x14ac:dyDescent="0.3">
      <c r="C738" s="74"/>
      <c r="D738" s="75"/>
      <c r="E738" s="75"/>
      <c r="G738" s="76"/>
      <c r="H738" s="76"/>
    </row>
    <row r="739" spans="3:8" x14ac:dyDescent="0.3">
      <c r="C739" s="74"/>
      <c r="D739" s="75"/>
      <c r="E739" s="75"/>
      <c r="G739" s="76"/>
      <c r="H739" s="76"/>
    </row>
    <row r="740" spans="3:8" x14ac:dyDescent="0.3">
      <c r="C740" s="74"/>
      <c r="D740" s="75"/>
      <c r="E740" s="75"/>
      <c r="G740" s="76"/>
      <c r="H740" s="76"/>
    </row>
    <row r="741" spans="3:8" x14ac:dyDescent="0.3">
      <c r="C741" s="74"/>
      <c r="D741" s="75"/>
      <c r="E741" s="75"/>
      <c r="G741" s="76"/>
      <c r="H741" s="76"/>
    </row>
    <row r="742" spans="3:8" x14ac:dyDescent="0.3">
      <c r="C742" s="74"/>
      <c r="D742" s="75"/>
      <c r="E742" s="75"/>
      <c r="G742" s="76"/>
      <c r="H742" s="76"/>
    </row>
    <row r="743" spans="3:8" x14ac:dyDescent="0.3">
      <c r="C743" s="74"/>
      <c r="D743" s="75"/>
      <c r="E743" s="75"/>
      <c r="G743" s="76"/>
      <c r="H743" s="76"/>
    </row>
    <row r="744" spans="3:8" x14ac:dyDescent="0.3">
      <c r="C744" s="74"/>
      <c r="D744" s="75"/>
      <c r="E744" s="75"/>
      <c r="G744" s="76"/>
      <c r="H744" s="76"/>
    </row>
    <row r="745" spans="3:8" x14ac:dyDescent="0.3">
      <c r="C745" s="74"/>
      <c r="D745" s="75"/>
      <c r="E745" s="75"/>
      <c r="G745" s="76"/>
      <c r="H745" s="76"/>
    </row>
    <row r="746" spans="3:8" x14ac:dyDescent="0.3">
      <c r="C746" s="74"/>
      <c r="D746" s="75"/>
      <c r="E746" s="75"/>
      <c r="G746" s="76"/>
      <c r="H746" s="76"/>
    </row>
    <row r="747" spans="3:8" x14ac:dyDescent="0.3">
      <c r="C747" s="74"/>
      <c r="D747" s="75"/>
      <c r="E747" s="75"/>
      <c r="G747" s="76"/>
      <c r="H747" s="76"/>
    </row>
    <row r="748" spans="3:8" x14ac:dyDescent="0.3">
      <c r="C748" s="74"/>
      <c r="D748" s="75"/>
      <c r="E748" s="75"/>
      <c r="G748" s="76"/>
      <c r="H748" s="76"/>
    </row>
    <row r="749" spans="3:8" x14ac:dyDescent="0.3">
      <c r="C749" s="74"/>
      <c r="D749" s="75"/>
      <c r="E749" s="75"/>
      <c r="G749" s="76"/>
      <c r="H749" s="76"/>
    </row>
    <row r="750" spans="3:8" x14ac:dyDescent="0.3">
      <c r="C750" s="74"/>
      <c r="D750" s="75"/>
      <c r="E750" s="75"/>
      <c r="G750" s="76"/>
      <c r="H750" s="76"/>
    </row>
    <row r="751" spans="3:8" x14ac:dyDescent="0.3">
      <c r="C751" s="74"/>
      <c r="D751" s="75"/>
      <c r="E751" s="75"/>
      <c r="G751" s="76"/>
      <c r="H751" s="76"/>
    </row>
    <row r="752" spans="3:8" x14ac:dyDescent="0.3">
      <c r="C752" s="74"/>
      <c r="D752" s="75"/>
      <c r="E752" s="75"/>
      <c r="G752" s="76"/>
      <c r="H752" s="76"/>
    </row>
    <row r="753" spans="3:8" x14ac:dyDescent="0.3">
      <c r="C753" s="74"/>
      <c r="D753" s="75"/>
      <c r="E753" s="75"/>
      <c r="G753" s="76"/>
      <c r="H753" s="76"/>
    </row>
    <row r="754" spans="3:8" x14ac:dyDescent="0.3">
      <c r="C754" s="74"/>
      <c r="D754" s="75"/>
      <c r="E754" s="75"/>
      <c r="G754" s="76"/>
      <c r="H754" s="76"/>
    </row>
    <row r="755" spans="3:8" x14ac:dyDescent="0.3">
      <c r="C755" s="74"/>
      <c r="D755" s="75"/>
      <c r="E755" s="75"/>
      <c r="G755" s="76"/>
      <c r="H755" s="76"/>
    </row>
    <row r="756" spans="3:8" x14ac:dyDescent="0.3">
      <c r="C756" s="74"/>
      <c r="D756" s="75"/>
      <c r="E756" s="75"/>
      <c r="G756" s="76"/>
      <c r="H756" s="76"/>
    </row>
    <row r="757" spans="3:8" x14ac:dyDescent="0.3">
      <c r="C757" s="74"/>
      <c r="D757" s="75"/>
      <c r="E757" s="75"/>
      <c r="G757" s="76"/>
      <c r="H757" s="76"/>
    </row>
    <row r="758" spans="3:8" x14ac:dyDescent="0.3">
      <c r="C758" s="74"/>
      <c r="D758" s="75"/>
      <c r="E758" s="75"/>
      <c r="G758" s="76"/>
      <c r="H758" s="76"/>
    </row>
    <row r="759" spans="3:8" x14ac:dyDescent="0.3">
      <c r="C759" s="74"/>
      <c r="D759" s="75"/>
      <c r="E759" s="75"/>
      <c r="G759" s="76"/>
      <c r="H759" s="76"/>
    </row>
    <row r="760" spans="3:8" x14ac:dyDescent="0.3">
      <c r="C760" s="74"/>
      <c r="D760" s="75"/>
      <c r="E760" s="75"/>
      <c r="G760" s="76"/>
      <c r="H760" s="76"/>
    </row>
    <row r="761" spans="3:8" x14ac:dyDescent="0.3">
      <c r="C761" s="74"/>
      <c r="D761" s="75"/>
      <c r="E761" s="75"/>
      <c r="G761" s="76"/>
      <c r="H761" s="76"/>
    </row>
    <row r="762" spans="3:8" x14ac:dyDescent="0.3">
      <c r="C762" s="74"/>
      <c r="D762" s="75"/>
      <c r="E762" s="75"/>
      <c r="G762" s="76"/>
      <c r="H762" s="76"/>
    </row>
    <row r="763" spans="3:8" x14ac:dyDescent="0.3">
      <c r="C763" s="74"/>
      <c r="D763" s="75"/>
      <c r="E763" s="75"/>
      <c r="G763" s="76"/>
      <c r="H763" s="76"/>
    </row>
    <row r="764" spans="3:8" x14ac:dyDescent="0.3">
      <c r="C764" s="74"/>
      <c r="D764" s="75"/>
      <c r="E764" s="75"/>
      <c r="G764" s="76"/>
      <c r="H764" s="76"/>
    </row>
    <row r="765" spans="3:8" x14ac:dyDescent="0.3">
      <c r="C765" s="74"/>
      <c r="D765" s="75"/>
      <c r="E765" s="75"/>
      <c r="G765" s="76"/>
      <c r="H765" s="76"/>
    </row>
    <row r="766" spans="3:8" x14ac:dyDescent="0.3">
      <c r="C766" s="74"/>
      <c r="D766" s="75"/>
      <c r="E766" s="75"/>
      <c r="G766" s="76"/>
      <c r="H766" s="76"/>
    </row>
    <row r="767" spans="3:8" x14ac:dyDescent="0.3">
      <c r="C767" s="74"/>
      <c r="D767" s="75"/>
      <c r="E767" s="75"/>
      <c r="G767" s="76"/>
      <c r="H767" s="76"/>
    </row>
    <row r="768" spans="3:8" x14ac:dyDescent="0.3">
      <c r="C768" s="74"/>
      <c r="D768" s="75"/>
      <c r="E768" s="75"/>
      <c r="G768" s="76"/>
      <c r="H768" s="76"/>
    </row>
    <row r="769" spans="3:8" x14ac:dyDescent="0.3">
      <c r="C769" s="74"/>
      <c r="D769" s="75"/>
      <c r="E769" s="75"/>
      <c r="G769" s="76"/>
      <c r="H769" s="76"/>
    </row>
    <row r="770" spans="3:8" x14ac:dyDescent="0.3">
      <c r="C770" s="74"/>
      <c r="D770" s="75"/>
      <c r="E770" s="75"/>
      <c r="G770" s="76"/>
      <c r="H770" s="76"/>
    </row>
    <row r="771" spans="3:8" x14ac:dyDescent="0.3">
      <c r="C771" s="74"/>
      <c r="D771" s="75"/>
      <c r="E771" s="75"/>
      <c r="G771" s="76"/>
      <c r="H771" s="76"/>
    </row>
    <row r="772" spans="3:8" x14ac:dyDescent="0.3">
      <c r="C772" s="74"/>
      <c r="D772" s="75"/>
      <c r="E772" s="75"/>
      <c r="G772" s="76"/>
      <c r="H772" s="76"/>
    </row>
    <row r="773" spans="3:8" x14ac:dyDescent="0.3">
      <c r="C773" s="74"/>
      <c r="D773" s="75"/>
      <c r="E773" s="75"/>
      <c r="G773" s="76"/>
      <c r="H773" s="76"/>
    </row>
    <row r="774" spans="3:8" x14ac:dyDescent="0.3">
      <c r="C774" s="74"/>
      <c r="D774" s="75"/>
      <c r="E774" s="75"/>
      <c r="G774" s="76"/>
      <c r="H774" s="76"/>
    </row>
    <row r="775" spans="3:8" x14ac:dyDescent="0.3">
      <c r="C775" s="74"/>
      <c r="D775" s="75"/>
      <c r="E775" s="75"/>
      <c r="G775" s="76"/>
      <c r="H775" s="76"/>
    </row>
    <row r="776" spans="3:8" x14ac:dyDescent="0.3">
      <c r="C776" s="74"/>
      <c r="D776" s="75"/>
      <c r="E776" s="75"/>
      <c r="G776" s="76"/>
      <c r="H776" s="76"/>
    </row>
    <row r="777" spans="3:8" x14ac:dyDescent="0.3">
      <c r="C777" s="74"/>
      <c r="D777" s="75"/>
      <c r="E777" s="75"/>
      <c r="G777" s="76"/>
      <c r="H777" s="76"/>
    </row>
    <row r="778" spans="3:8" x14ac:dyDescent="0.3">
      <c r="C778" s="74"/>
      <c r="D778" s="75"/>
      <c r="E778" s="75"/>
      <c r="G778" s="76"/>
      <c r="H778" s="76"/>
    </row>
    <row r="779" spans="3:8" x14ac:dyDescent="0.3">
      <c r="C779" s="74"/>
      <c r="D779" s="75"/>
      <c r="E779" s="75"/>
      <c r="G779" s="76"/>
      <c r="H779" s="76"/>
    </row>
    <row r="780" spans="3:8" x14ac:dyDescent="0.3">
      <c r="C780" s="74"/>
      <c r="D780" s="75"/>
      <c r="E780" s="75"/>
      <c r="G780" s="76"/>
      <c r="H780" s="76"/>
    </row>
    <row r="781" spans="3:8" x14ac:dyDescent="0.3">
      <c r="C781" s="74"/>
      <c r="D781" s="75"/>
      <c r="E781" s="75"/>
      <c r="G781" s="76"/>
      <c r="H781" s="76"/>
    </row>
    <row r="782" spans="3:8" x14ac:dyDescent="0.3">
      <c r="C782" s="74"/>
      <c r="D782" s="75"/>
      <c r="E782" s="75"/>
      <c r="G782" s="76"/>
      <c r="H782" s="76"/>
    </row>
    <row r="783" spans="3:8" x14ac:dyDescent="0.3">
      <c r="C783" s="74"/>
      <c r="D783" s="75"/>
      <c r="E783" s="75"/>
      <c r="G783" s="76"/>
      <c r="H783" s="76"/>
    </row>
    <row r="784" spans="3:8" x14ac:dyDescent="0.3">
      <c r="C784" s="74"/>
      <c r="D784" s="75"/>
      <c r="E784" s="75"/>
      <c r="G784" s="76"/>
      <c r="H784" s="76"/>
    </row>
    <row r="785" spans="3:8" x14ac:dyDescent="0.3">
      <c r="C785" s="74"/>
      <c r="D785" s="75"/>
      <c r="E785" s="75"/>
      <c r="G785" s="76"/>
      <c r="H785" s="76"/>
    </row>
    <row r="786" spans="3:8" x14ac:dyDescent="0.3">
      <c r="C786" s="74"/>
      <c r="D786" s="75"/>
      <c r="E786" s="75"/>
      <c r="G786" s="76"/>
      <c r="H786" s="76"/>
    </row>
    <row r="787" spans="3:8" x14ac:dyDescent="0.3">
      <c r="C787" s="74"/>
      <c r="D787" s="75"/>
      <c r="E787" s="75"/>
      <c r="G787" s="76"/>
      <c r="H787" s="76"/>
    </row>
    <row r="788" spans="3:8" x14ac:dyDescent="0.3">
      <c r="C788" s="74"/>
      <c r="D788" s="75"/>
      <c r="E788" s="75"/>
      <c r="G788" s="76"/>
      <c r="H788" s="76"/>
    </row>
    <row r="789" spans="3:8" x14ac:dyDescent="0.3">
      <c r="C789" s="74"/>
      <c r="D789" s="75"/>
      <c r="E789" s="75"/>
      <c r="G789" s="76"/>
      <c r="H789" s="76"/>
    </row>
    <row r="790" spans="3:8" x14ac:dyDescent="0.3">
      <c r="C790" s="74"/>
      <c r="D790" s="75"/>
      <c r="E790" s="75"/>
      <c r="G790" s="76"/>
      <c r="H790" s="76"/>
    </row>
    <row r="791" spans="3:8" x14ac:dyDescent="0.3">
      <c r="C791" s="74"/>
      <c r="D791" s="75"/>
      <c r="E791" s="75"/>
      <c r="G791" s="76"/>
      <c r="H791" s="76"/>
    </row>
    <row r="792" spans="3:8" x14ac:dyDescent="0.3">
      <c r="C792" s="74"/>
      <c r="D792" s="75"/>
      <c r="E792" s="75"/>
      <c r="G792" s="76"/>
      <c r="H792" s="76"/>
    </row>
    <row r="793" spans="3:8" x14ac:dyDescent="0.3">
      <c r="C793" s="74"/>
      <c r="D793" s="75"/>
      <c r="E793" s="75"/>
      <c r="G793" s="76"/>
      <c r="H793" s="76"/>
    </row>
    <row r="794" spans="3:8" x14ac:dyDescent="0.3">
      <c r="C794" s="74"/>
      <c r="D794" s="75"/>
      <c r="E794" s="75"/>
      <c r="G794" s="76"/>
      <c r="H794" s="76"/>
    </row>
    <row r="795" spans="3:8" x14ac:dyDescent="0.3">
      <c r="C795" s="74"/>
      <c r="D795" s="75"/>
      <c r="E795" s="75"/>
      <c r="G795" s="76"/>
      <c r="H795" s="76"/>
    </row>
    <row r="796" spans="3:8" x14ac:dyDescent="0.3">
      <c r="C796" s="74"/>
      <c r="D796" s="75"/>
      <c r="E796" s="75"/>
      <c r="G796" s="76"/>
      <c r="H796" s="76"/>
    </row>
    <row r="797" spans="3:8" x14ac:dyDescent="0.3">
      <c r="C797" s="74"/>
      <c r="D797" s="75"/>
      <c r="E797" s="75"/>
      <c r="G797" s="76"/>
      <c r="H797" s="76"/>
    </row>
    <row r="798" spans="3:8" x14ac:dyDescent="0.3">
      <c r="C798" s="74"/>
      <c r="D798" s="75"/>
      <c r="E798" s="75"/>
      <c r="G798" s="76"/>
      <c r="H798" s="76"/>
    </row>
    <row r="799" spans="3:8" x14ac:dyDescent="0.3">
      <c r="C799" s="74"/>
      <c r="D799" s="75"/>
      <c r="E799" s="75"/>
      <c r="G799" s="76"/>
      <c r="H799" s="76"/>
    </row>
    <row r="800" spans="3:8" x14ac:dyDescent="0.3">
      <c r="C800" s="74"/>
      <c r="D800" s="75"/>
      <c r="E800" s="75"/>
      <c r="G800" s="76"/>
      <c r="H800" s="76"/>
    </row>
    <row r="801" spans="3:8" x14ac:dyDescent="0.3">
      <c r="C801" s="74"/>
      <c r="D801" s="75"/>
      <c r="E801" s="75"/>
      <c r="G801" s="76"/>
      <c r="H801" s="76"/>
    </row>
    <row r="802" spans="3:8" x14ac:dyDescent="0.3">
      <c r="C802" s="74"/>
      <c r="D802" s="75"/>
      <c r="E802" s="75"/>
      <c r="G802" s="76"/>
      <c r="H802" s="76"/>
    </row>
    <row r="803" spans="3:8" x14ac:dyDescent="0.3">
      <c r="C803" s="74"/>
      <c r="D803" s="75"/>
      <c r="E803" s="75"/>
      <c r="G803" s="76"/>
      <c r="H803" s="76"/>
    </row>
    <row r="804" spans="3:8" x14ac:dyDescent="0.3">
      <c r="C804" s="74"/>
      <c r="D804" s="75"/>
      <c r="E804" s="75"/>
      <c r="G804" s="76"/>
      <c r="H804" s="76"/>
    </row>
    <row r="805" spans="3:8" x14ac:dyDescent="0.3">
      <c r="C805" s="74"/>
      <c r="D805" s="75"/>
      <c r="E805" s="75"/>
      <c r="G805" s="76"/>
      <c r="H805" s="76"/>
    </row>
    <row r="806" spans="3:8" x14ac:dyDescent="0.3">
      <c r="C806" s="74"/>
      <c r="D806" s="75"/>
      <c r="E806" s="75"/>
      <c r="G806" s="76"/>
      <c r="H806" s="76"/>
    </row>
    <row r="807" spans="3:8" x14ac:dyDescent="0.3">
      <c r="C807" s="74"/>
      <c r="D807" s="75"/>
      <c r="E807" s="75"/>
      <c r="G807" s="76"/>
      <c r="H807" s="76"/>
    </row>
    <row r="808" spans="3:8" x14ac:dyDescent="0.3">
      <c r="C808" s="74"/>
      <c r="D808" s="75"/>
      <c r="E808" s="75"/>
      <c r="G808" s="76"/>
      <c r="H808" s="76"/>
    </row>
    <row r="809" spans="3:8" x14ac:dyDescent="0.3">
      <c r="C809" s="74"/>
      <c r="D809" s="75"/>
      <c r="E809" s="75"/>
      <c r="G809" s="76"/>
      <c r="H809" s="76"/>
    </row>
    <row r="810" spans="3:8" x14ac:dyDescent="0.3">
      <c r="C810" s="74"/>
      <c r="D810" s="75"/>
      <c r="E810" s="75"/>
      <c r="G810" s="76"/>
      <c r="H810" s="76"/>
    </row>
    <row r="811" spans="3:8" x14ac:dyDescent="0.3">
      <c r="C811" s="74"/>
      <c r="D811" s="75"/>
      <c r="E811" s="75"/>
      <c r="G811" s="76"/>
      <c r="H811" s="76"/>
    </row>
    <row r="812" spans="3:8" x14ac:dyDescent="0.3">
      <c r="C812" s="74"/>
      <c r="D812" s="75"/>
      <c r="E812" s="75"/>
      <c r="G812" s="76"/>
      <c r="H812" s="76"/>
    </row>
    <row r="813" spans="3:8" x14ac:dyDescent="0.3">
      <c r="C813" s="74"/>
      <c r="D813" s="75"/>
      <c r="E813" s="75"/>
      <c r="G813" s="76"/>
      <c r="H813" s="76"/>
    </row>
    <row r="814" spans="3:8" x14ac:dyDescent="0.3">
      <c r="C814" s="74"/>
      <c r="D814" s="75"/>
      <c r="E814" s="75"/>
      <c r="G814" s="76"/>
      <c r="H814" s="76"/>
    </row>
    <row r="815" spans="3:8" x14ac:dyDescent="0.3">
      <c r="C815" s="74"/>
      <c r="D815" s="75"/>
      <c r="E815" s="75"/>
      <c r="G815" s="76"/>
      <c r="H815" s="76"/>
    </row>
    <row r="816" spans="3:8" x14ac:dyDescent="0.3">
      <c r="C816" s="74"/>
      <c r="D816" s="75"/>
      <c r="E816" s="75"/>
      <c r="G816" s="76"/>
      <c r="H816" s="76"/>
    </row>
    <row r="817" spans="3:8" x14ac:dyDescent="0.3">
      <c r="C817" s="74"/>
      <c r="D817" s="75"/>
      <c r="E817" s="75"/>
      <c r="G817" s="76"/>
      <c r="H817" s="76"/>
    </row>
    <row r="818" spans="3:8" x14ac:dyDescent="0.3">
      <c r="C818" s="74"/>
      <c r="D818" s="75"/>
      <c r="E818" s="75"/>
      <c r="G818" s="76"/>
      <c r="H818" s="76"/>
    </row>
    <row r="819" spans="3:8" x14ac:dyDescent="0.3">
      <c r="C819" s="74"/>
      <c r="D819" s="75"/>
      <c r="E819" s="75"/>
      <c r="G819" s="76"/>
      <c r="H819" s="76"/>
    </row>
    <row r="820" spans="3:8" x14ac:dyDescent="0.3">
      <c r="C820" s="74"/>
      <c r="D820" s="75"/>
      <c r="E820" s="75"/>
      <c r="G820" s="76"/>
      <c r="H820" s="76"/>
    </row>
    <row r="821" spans="3:8" x14ac:dyDescent="0.3">
      <c r="C821" s="74"/>
      <c r="D821" s="75"/>
      <c r="E821" s="75"/>
      <c r="G821" s="76"/>
      <c r="H821" s="76"/>
    </row>
    <row r="822" spans="3:8" x14ac:dyDescent="0.3">
      <c r="C822" s="74"/>
      <c r="D822" s="75"/>
      <c r="E822" s="75"/>
      <c r="G822" s="76"/>
      <c r="H822" s="76"/>
    </row>
    <row r="823" spans="3:8" x14ac:dyDescent="0.3">
      <c r="C823" s="74"/>
      <c r="D823" s="75"/>
      <c r="E823" s="75"/>
      <c r="G823" s="76"/>
      <c r="H823" s="76"/>
    </row>
    <row r="824" spans="3:8" x14ac:dyDescent="0.3">
      <c r="C824" s="74"/>
      <c r="D824" s="75"/>
      <c r="E824" s="75"/>
      <c r="G824" s="76"/>
      <c r="H824" s="76"/>
    </row>
    <row r="825" spans="3:8" x14ac:dyDescent="0.3">
      <c r="C825" s="74"/>
      <c r="D825" s="75"/>
      <c r="E825" s="75"/>
      <c r="G825" s="76"/>
      <c r="H825" s="76"/>
    </row>
    <row r="826" spans="3:8" x14ac:dyDescent="0.3">
      <c r="C826" s="74"/>
      <c r="D826" s="75"/>
      <c r="E826" s="75"/>
      <c r="G826" s="76"/>
      <c r="H826" s="76"/>
    </row>
    <row r="827" spans="3:8" x14ac:dyDescent="0.3">
      <c r="C827" s="74"/>
      <c r="D827" s="75"/>
      <c r="E827" s="75"/>
      <c r="G827" s="76"/>
      <c r="H827" s="76"/>
    </row>
    <row r="828" spans="3:8" x14ac:dyDescent="0.3">
      <c r="C828" s="74"/>
      <c r="D828" s="75"/>
      <c r="E828" s="75"/>
      <c r="G828" s="76"/>
      <c r="H828" s="76"/>
    </row>
    <row r="829" spans="3:8" x14ac:dyDescent="0.3">
      <c r="C829" s="74"/>
      <c r="D829" s="75"/>
      <c r="E829" s="75"/>
      <c r="G829" s="76"/>
      <c r="H829" s="76"/>
    </row>
    <row r="830" spans="3:8" x14ac:dyDescent="0.3">
      <c r="C830" s="74"/>
      <c r="D830" s="75"/>
      <c r="E830" s="75"/>
      <c r="G830" s="76"/>
      <c r="H830" s="76"/>
    </row>
    <row r="831" spans="3:8" x14ac:dyDescent="0.3">
      <c r="C831" s="74"/>
      <c r="D831" s="75"/>
      <c r="E831" s="75"/>
      <c r="G831" s="76"/>
      <c r="H831" s="76"/>
    </row>
    <row r="832" spans="3:8" x14ac:dyDescent="0.3">
      <c r="C832" s="74"/>
      <c r="D832" s="75"/>
      <c r="E832" s="75"/>
      <c r="G832" s="76"/>
      <c r="H832" s="76"/>
    </row>
    <row r="833" spans="3:8" x14ac:dyDescent="0.3">
      <c r="C833" s="74"/>
      <c r="D833" s="75"/>
      <c r="E833" s="75"/>
      <c r="G833" s="76"/>
      <c r="H833" s="76"/>
    </row>
    <row r="834" spans="3:8" x14ac:dyDescent="0.3">
      <c r="C834" s="74"/>
      <c r="D834" s="75"/>
      <c r="E834" s="75"/>
      <c r="G834" s="76"/>
      <c r="H834" s="76"/>
    </row>
    <row r="835" spans="3:8" x14ac:dyDescent="0.3">
      <c r="C835" s="74"/>
      <c r="D835" s="75"/>
      <c r="E835" s="75"/>
      <c r="G835" s="76"/>
      <c r="H835" s="76"/>
    </row>
    <row r="836" spans="3:8" x14ac:dyDescent="0.3">
      <c r="C836" s="74"/>
      <c r="D836" s="75"/>
      <c r="E836" s="75"/>
      <c r="G836" s="76"/>
      <c r="H836" s="76"/>
    </row>
    <row r="837" spans="3:8" x14ac:dyDescent="0.3">
      <c r="C837" s="74"/>
      <c r="D837" s="75"/>
      <c r="E837" s="75"/>
      <c r="G837" s="76"/>
      <c r="H837" s="76"/>
    </row>
    <row r="838" spans="3:8" x14ac:dyDescent="0.3">
      <c r="C838" s="74"/>
      <c r="D838" s="75"/>
      <c r="E838" s="75"/>
      <c r="G838" s="76"/>
      <c r="H838" s="76"/>
    </row>
    <row r="839" spans="3:8" x14ac:dyDescent="0.3">
      <c r="C839" s="74"/>
      <c r="D839" s="75"/>
      <c r="E839" s="75"/>
      <c r="G839" s="76"/>
      <c r="H839" s="76"/>
    </row>
    <row r="840" spans="3:8" x14ac:dyDescent="0.3">
      <c r="C840" s="74"/>
      <c r="D840" s="75"/>
      <c r="E840" s="75"/>
      <c r="G840" s="76"/>
      <c r="H840" s="76"/>
    </row>
    <row r="841" spans="3:8" x14ac:dyDescent="0.3">
      <c r="C841" s="74"/>
      <c r="D841" s="75"/>
      <c r="E841" s="75"/>
      <c r="G841" s="76"/>
      <c r="H841" s="76"/>
    </row>
    <row r="842" spans="3:8" x14ac:dyDescent="0.3">
      <c r="C842" s="74"/>
      <c r="D842" s="75"/>
      <c r="E842" s="75"/>
      <c r="G842" s="76"/>
      <c r="H842" s="76"/>
    </row>
    <row r="843" spans="3:8" x14ac:dyDescent="0.3">
      <c r="C843" s="74"/>
      <c r="D843" s="75"/>
      <c r="E843" s="75"/>
      <c r="G843" s="76"/>
      <c r="H843" s="76"/>
    </row>
    <row r="844" spans="3:8" x14ac:dyDescent="0.3">
      <c r="C844" s="74"/>
      <c r="D844" s="75"/>
      <c r="E844" s="75"/>
      <c r="G844" s="76"/>
      <c r="H844" s="76"/>
    </row>
    <row r="845" spans="3:8" x14ac:dyDescent="0.3">
      <c r="C845" s="74"/>
      <c r="D845" s="75"/>
      <c r="E845" s="75"/>
      <c r="G845" s="76"/>
      <c r="H845" s="76"/>
    </row>
    <row r="846" spans="3:8" x14ac:dyDescent="0.3">
      <c r="C846" s="74"/>
      <c r="D846" s="75"/>
      <c r="E846" s="75"/>
      <c r="G846" s="76"/>
      <c r="H846" s="76"/>
    </row>
    <row r="847" spans="3:8" x14ac:dyDescent="0.3">
      <c r="C847" s="74"/>
      <c r="D847" s="75"/>
      <c r="E847" s="75"/>
      <c r="G847" s="76"/>
      <c r="H847" s="76"/>
    </row>
    <row r="848" spans="3:8" x14ac:dyDescent="0.3">
      <c r="C848" s="74"/>
      <c r="D848" s="75"/>
      <c r="E848" s="75"/>
      <c r="G848" s="76"/>
      <c r="H848" s="76"/>
    </row>
    <row r="849" spans="3:8" x14ac:dyDescent="0.3">
      <c r="C849" s="74"/>
      <c r="D849" s="75"/>
      <c r="E849" s="75"/>
      <c r="G849" s="76"/>
      <c r="H849" s="76"/>
    </row>
    <row r="850" spans="3:8" x14ac:dyDescent="0.3">
      <c r="C850" s="74"/>
      <c r="D850" s="75"/>
      <c r="E850" s="75"/>
      <c r="G850" s="76"/>
      <c r="H850" s="76"/>
    </row>
    <row r="851" spans="3:8" x14ac:dyDescent="0.3">
      <c r="C851" s="74"/>
      <c r="D851" s="75"/>
      <c r="E851" s="75"/>
      <c r="G851" s="76"/>
      <c r="H851" s="76"/>
    </row>
    <row r="852" spans="3:8" x14ac:dyDescent="0.3">
      <c r="C852" s="74"/>
      <c r="D852" s="75"/>
      <c r="E852" s="75"/>
      <c r="G852" s="76"/>
      <c r="H852" s="76"/>
    </row>
    <row r="853" spans="3:8" x14ac:dyDescent="0.3">
      <c r="C853" s="74"/>
      <c r="D853" s="75"/>
      <c r="E853" s="75"/>
      <c r="G853" s="76"/>
      <c r="H853" s="76"/>
    </row>
    <row r="854" spans="3:8" x14ac:dyDescent="0.3">
      <c r="C854" s="74"/>
      <c r="D854" s="75"/>
      <c r="E854" s="75"/>
      <c r="G854" s="76"/>
      <c r="H854" s="76"/>
    </row>
    <row r="855" spans="3:8" x14ac:dyDescent="0.3">
      <c r="C855" s="74"/>
      <c r="D855" s="75"/>
      <c r="E855" s="75"/>
      <c r="G855" s="76"/>
      <c r="H855" s="76"/>
    </row>
    <row r="856" spans="3:8" x14ac:dyDescent="0.3">
      <c r="C856" s="74"/>
      <c r="D856" s="75"/>
      <c r="E856" s="75"/>
      <c r="G856" s="76"/>
      <c r="H856" s="76"/>
    </row>
    <row r="857" spans="3:8" x14ac:dyDescent="0.3">
      <c r="C857" s="74"/>
      <c r="D857" s="75"/>
      <c r="E857" s="75"/>
      <c r="G857" s="76"/>
      <c r="H857" s="76"/>
    </row>
    <row r="858" spans="3:8" x14ac:dyDescent="0.3">
      <c r="C858" s="74"/>
      <c r="D858" s="75"/>
      <c r="E858" s="75"/>
      <c r="G858" s="76"/>
      <c r="H858" s="76"/>
    </row>
    <row r="859" spans="3:8" x14ac:dyDescent="0.3">
      <c r="C859" s="74"/>
      <c r="D859" s="75"/>
      <c r="E859" s="75"/>
      <c r="G859" s="76"/>
      <c r="H859" s="76"/>
    </row>
    <row r="860" spans="3:8" x14ac:dyDescent="0.3">
      <c r="C860" s="74"/>
      <c r="D860" s="75"/>
      <c r="E860" s="75"/>
      <c r="G860" s="76"/>
      <c r="H860" s="76"/>
    </row>
    <row r="861" spans="3:8" x14ac:dyDescent="0.3">
      <c r="C861" s="74"/>
      <c r="D861" s="75"/>
      <c r="E861" s="75"/>
      <c r="G861" s="76"/>
      <c r="H861" s="76"/>
    </row>
    <row r="862" spans="3:8" x14ac:dyDescent="0.3">
      <c r="C862" s="74"/>
      <c r="D862" s="75"/>
      <c r="E862" s="75"/>
      <c r="G862" s="76"/>
      <c r="H862" s="76"/>
    </row>
    <row r="863" spans="3:8" x14ac:dyDescent="0.3">
      <c r="C863" s="74"/>
      <c r="D863" s="75"/>
      <c r="E863" s="75"/>
      <c r="G863" s="76"/>
      <c r="H863" s="76"/>
    </row>
    <row r="864" spans="3:8" x14ac:dyDescent="0.3">
      <c r="C864" s="74"/>
      <c r="D864" s="75"/>
      <c r="E864" s="75"/>
      <c r="G864" s="76"/>
      <c r="H864" s="76"/>
    </row>
    <row r="865" spans="3:8" x14ac:dyDescent="0.3">
      <c r="C865" s="74"/>
      <c r="D865" s="75"/>
      <c r="E865" s="75"/>
      <c r="G865" s="76"/>
      <c r="H865" s="76"/>
    </row>
    <row r="866" spans="3:8" x14ac:dyDescent="0.3">
      <c r="C866" s="74"/>
      <c r="D866" s="75"/>
      <c r="E866" s="75"/>
      <c r="G866" s="76"/>
      <c r="H866" s="76"/>
    </row>
    <row r="867" spans="3:8" x14ac:dyDescent="0.3">
      <c r="C867" s="74"/>
      <c r="D867" s="75"/>
      <c r="E867" s="75"/>
      <c r="G867" s="76"/>
      <c r="H867" s="76"/>
    </row>
    <row r="868" spans="3:8" x14ac:dyDescent="0.3">
      <c r="C868" s="74"/>
      <c r="D868" s="75"/>
      <c r="E868" s="75"/>
      <c r="G868" s="76"/>
      <c r="H868" s="76"/>
    </row>
    <row r="869" spans="3:8" x14ac:dyDescent="0.3">
      <c r="C869" s="74"/>
      <c r="D869" s="75"/>
      <c r="E869" s="75"/>
      <c r="G869" s="76"/>
      <c r="H869" s="76"/>
    </row>
    <row r="870" spans="3:8" x14ac:dyDescent="0.3">
      <c r="C870" s="74"/>
      <c r="D870" s="75"/>
      <c r="E870" s="75"/>
      <c r="G870" s="76"/>
      <c r="H870" s="76"/>
    </row>
    <row r="871" spans="3:8" x14ac:dyDescent="0.3">
      <c r="C871" s="74"/>
      <c r="D871" s="75"/>
      <c r="E871" s="75"/>
      <c r="G871" s="76"/>
      <c r="H871" s="76"/>
    </row>
    <row r="872" spans="3:8" x14ac:dyDescent="0.3">
      <c r="C872" s="74"/>
      <c r="D872" s="75"/>
      <c r="E872" s="75"/>
      <c r="G872" s="76"/>
      <c r="H872" s="76"/>
    </row>
    <row r="873" spans="3:8" x14ac:dyDescent="0.3">
      <c r="C873" s="74"/>
      <c r="D873" s="75"/>
      <c r="E873" s="75"/>
      <c r="G873" s="76"/>
      <c r="H873" s="76"/>
    </row>
    <row r="874" spans="3:8" x14ac:dyDescent="0.3">
      <c r="C874" s="74"/>
      <c r="D874" s="75"/>
      <c r="E874" s="75"/>
      <c r="G874" s="76"/>
      <c r="H874" s="76"/>
    </row>
    <row r="875" spans="3:8" x14ac:dyDescent="0.3">
      <c r="C875" s="74"/>
      <c r="D875" s="75"/>
      <c r="E875" s="75"/>
      <c r="G875" s="76"/>
      <c r="H875" s="76"/>
    </row>
    <row r="876" spans="3:8" x14ac:dyDescent="0.3">
      <c r="C876" s="74"/>
      <c r="D876" s="75"/>
      <c r="E876" s="75"/>
      <c r="G876" s="76"/>
      <c r="H876" s="76"/>
    </row>
    <row r="877" spans="3:8" x14ac:dyDescent="0.3">
      <c r="C877" s="74"/>
      <c r="D877" s="75"/>
      <c r="E877" s="75"/>
      <c r="G877" s="76"/>
      <c r="H877" s="76"/>
    </row>
    <row r="878" spans="3:8" x14ac:dyDescent="0.3">
      <c r="C878" s="74"/>
      <c r="D878" s="75"/>
      <c r="E878" s="75"/>
      <c r="G878" s="76"/>
      <c r="H878" s="76"/>
    </row>
    <row r="879" spans="3:8" x14ac:dyDescent="0.3">
      <c r="C879" s="74"/>
      <c r="D879" s="75"/>
      <c r="E879" s="75"/>
      <c r="G879" s="76"/>
      <c r="H879" s="76"/>
    </row>
    <row r="880" spans="3:8" x14ac:dyDescent="0.3">
      <c r="C880" s="74"/>
      <c r="D880" s="75"/>
      <c r="E880" s="75"/>
      <c r="G880" s="76"/>
      <c r="H880" s="76"/>
    </row>
    <row r="881" spans="3:8" x14ac:dyDescent="0.3">
      <c r="C881" s="74"/>
      <c r="D881" s="75"/>
      <c r="E881" s="75"/>
      <c r="G881" s="76"/>
      <c r="H881" s="76"/>
    </row>
    <row r="882" spans="3:8" x14ac:dyDescent="0.3">
      <c r="C882" s="74"/>
      <c r="D882" s="75"/>
      <c r="E882" s="75"/>
      <c r="G882" s="76"/>
      <c r="H882" s="76"/>
    </row>
    <row r="883" spans="3:8" x14ac:dyDescent="0.3">
      <c r="C883" s="74"/>
      <c r="D883" s="75"/>
      <c r="E883" s="75"/>
      <c r="G883" s="76"/>
      <c r="H883" s="76"/>
    </row>
    <row r="884" spans="3:8" x14ac:dyDescent="0.3">
      <c r="C884" s="74"/>
      <c r="D884" s="75"/>
      <c r="E884" s="75"/>
      <c r="G884" s="76"/>
      <c r="H884" s="76"/>
    </row>
    <row r="885" spans="3:8" x14ac:dyDescent="0.3">
      <c r="C885" s="74"/>
      <c r="D885" s="75"/>
      <c r="E885" s="75"/>
      <c r="G885" s="76"/>
      <c r="H885" s="76"/>
    </row>
    <row r="886" spans="3:8" x14ac:dyDescent="0.3">
      <c r="C886" s="74"/>
      <c r="D886" s="75"/>
      <c r="E886" s="75"/>
      <c r="G886" s="76"/>
      <c r="H886" s="76"/>
    </row>
    <row r="887" spans="3:8" x14ac:dyDescent="0.3">
      <c r="C887" s="74"/>
      <c r="D887" s="75"/>
      <c r="E887" s="75"/>
      <c r="G887" s="76"/>
      <c r="H887" s="76"/>
    </row>
    <row r="888" spans="3:8" x14ac:dyDescent="0.3">
      <c r="C888" s="74"/>
      <c r="D888" s="75"/>
      <c r="E888" s="75"/>
      <c r="G888" s="76"/>
      <c r="H888" s="76"/>
    </row>
    <row r="889" spans="3:8" x14ac:dyDescent="0.3">
      <c r="C889" s="74"/>
      <c r="D889" s="75"/>
      <c r="E889" s="75"/>
      <c r="G889" s="76"/>
      <c r="H889" s="76"/>
    </row>
    <row r="890" spans="3:8" x14ac:dyDescent="0.3">
      <c r="C890" s="74"/>
      <c r="D890" s="75"/>
      <c r="E890" s="75"/>
      <c r="G890" s="76"/>
      <c r="H890" s="76"/>
    </row>
    <row r="891" spans="3:8" x14ac:dyDescent="0.3">
      <c r="C891" s="74"/>
      <c r="D891" s="75"/>
      <c r="E891" s="75"/>
      <c r="G891" s="76"/>
      <c r="H891" s="76"/>
    </row>
    <row r="892" spans="3:8" x14ac:dyDescent="0.3">
      <c r="C892" s="74"/>
      <c r="D892" s="75"/>
      <c r="E892" s="75"/>
      <c r="G892" s="76"/>
      <c r="H892" s="76"/>
    </row>
    <row r="893" spans="3:8" x14ac:dyDescent="0.3">
      <c r="C893" s="74"/>
      <c r="D893" s="75"/>
      <c r="E893" s="75"/>
      <c r="G893" s="76"/>
      <c r="H893" s="76"/>
    </row>
    <row r="894" spans="3:8" x14ac:dyDescent="0.3">
      <c r="C894" s="74"/>
      <c r="D894" s="75"/>
      <c r="E894" s="75"/>
      <c r="G894" s="76"/>
      <c r="H894" s="76"/>
    </row>
    <row r="895" spans="3:8" x14ac:dyDescent="0.3">
      <c r="C895" s="74"/>
      <c r="D895" s="75"/>
      <c r="E895" s="75"/>
      <c r="G895" s="76"/>
      <c r="H895" s="76"/>
    </row>
    <row r="896" spans="3:8" x14ac:dyDescent="0.3">
      <c r="C896" s="74"/>
      <c r="D896" s="75"/>
      <c r="E896" s="75"/>
      <c r="G896" s="76"/>
      <c r="H896" s="76"/>
    </row>
    <row r="897" spans="3:8" x14ac:dyDescent="0.3">
      <c r="C897" s="74"/>
      <c r="D897" s="75"/>
      <c r="E897" s="75"/>
      <c r="G897" s="76"/>
      <c r="H897" s="76"/>
    </row>
    <row r="898" spans="3:8" x14ac:dyDescent="0.3">
      <c r="C898" s="74"/>
      <c r="D898" s="75"/>
      <c r="E898" s="75"/>
      <c r="G898" s="76"/>
      <c r="H898" s="76"/>
    </row>
    <row r="899" spans="3:8" x14ac:dyDescent="0.3">
      <c r="C899" s="74"/>
      <c r="D899" s="75"/>
      <c r="E899" s="75"/>
      <c r="G899" s="76"/>
      <c r="H899" s="76"/>
    </row>
    <row r="900" spans="3:8" x14ac:dyDescent="0.3">
      <c r="C900" s="74"/>
      <c r="D900" s="75"/>
      <c r="E900" s="75"/>
      <c r="G900" s="76"/>
      <c r="H900" s="76"/>
    </row>
    <row r="901" spans="3:8" x14ac:dyDescent="0.3">
      <c r="C901" s="74"/>
      <c r="D901" s="75"/>
      <c r="E901" s="75"/>
      <c r="G901" s="76"/>
      <c r="H901" s="76"/>
    </row>
    <row r="902" spans="3:8" x14ac:dyDescent="0.3">
      <c r="C902" s="74"/>
      <c r="D902" s="75"/>
      <c r="E902" s="75"/>
      <c r="G902" s="76"/>
      <c r="H902" s="76"/>
    </row>
    <row r="903" spans="3:8" x14ac:dyDescent="0.3">
      <c r="C903" s="74"/>
      <c r="D903" s="75"/>
      <c r="E903" s="75"/>
      <c r="G903" s="76"/>
      <c r="H903" s="76"/>
    </row>
    <row r="904" spans="3:8" x14ac:dyDescent="0.3">
      <c r="C904" s="74"/>
      <c r="D904" s="75"/>
      <c r="E904" s="75"/>
      <c r="G904" s="76"/>
      <c r="H904" s="76"/>
    </row>
    <row r="905" spans="3:8" x14ac:dyDescent="0.3">
      <c r="C905" s="74"/>
      <c r="D905" s="75"/>
      <c r="E905" s="75"/>
      <c r="G905" s="76"/>
      <c r="H905" s="76"/>
    </row>
    <row r="906" spans="3:8" x14ac:dyDescent="0.3">
      <c r="C906" s="74"/>
      <c r="D906" s="75"/>
      <c r="E906" s="75"/>
      <c r="G906" s="76"/>
      <c r="H906" s="76"/>
    </row>
    <row r="907" spans="3:8" x14ac:dyDescent="0.3">
      <c r="C907" s="74"/>
      <c r="D907" s="75"/>
      <c r="E907" s="75"/>
      <c r="G907" s="76"/>
      <c r="H907" s="76"/>
    </row>
    <row r="908" spans="3:8" x14ac:dyDescent="0.3">
      <c r="C908" s="74"/>
      <c r="D908" s="75"/>
      <c r="E908" s="75"/>
      <c r="G908" s="76"/>
      <c r="H908" s="76"/>
    </row>
    <row r="909" spans="3:8" x14ac:dyDescent="0.3">
      <c r="C909" s="74"/>
      <c r="D909" s="75"/>
      <c r="E909" s="75"/>
      <c r="G909" s="76"/>
      <c r="H909" s="76"/>
    </row>
    <row r="910" spans="3:8" x14ac:dyDescent="0.3">
      <c r="C910" s="74"/>
      <c r="D910" s="75"/>
      <c r="E910" s="75"/>
      <c r="G910" s="76"/>
      <c r="H910" s="76"/>
    </row>
    <row r="911" spans="3:8" x14ac:dyDescent="0.3">
      <c r="C911" s="74"/>
      <c r="D911" s="75"/>
      <c r="E911" s="75"/>
      <c r="G911" s="76"/>
      <c r="H911" s="76"/>
    </row>
    <row r="912" spans="3:8" x14ac:dyDescent="0.3">
      <c r="C912" s="74"/>
      <c r="D912" s="75"/>
      <c r="E912" s="75"/>
      <c r="G912" s="76"/>
      <c r="H912" s="76"/>
    </row>
    <row r="913" spans="3:8" x14ac:dyDescent="0.3">
      <c r="C913" s="74"/>
      <c r="D913" s="75"/>
      <c r="E913" s="75"/>
      <c r="G913" s="76"/>
      <c r="H913" s="76"/>
    </row>
    <row r="914" spans="3:8" x14ac:dyDescent="0.3">
      <c r="C914" s="74"/>
      <c r="D914" s="75"/>
      <c r="E914" s="75"/>
      <c r="G914" s="76"/>
      <c r="H914" s="76"/>
    </row>
    <row r="915" spans="3:8" x14ac:dyDescent="0.3">
      <c r="C915" s="74"/>
      <c r="D915" s="75"/>
      <c r="E915" s="75"/>
      <c r="G915" s="76"/>
      <c r="H915" s="76"/>
    </row>
    <row r="916" spans="3:8" x14ac:dyDescent="0.3">
      <c r="C916" s="74"/>
      <c r="D916" s="75"/>
      <c r="E916" s="75"/>
      <c r="G916" s="76"/>
      <c r="H916" s="76"/>
    </row>
    <row r="917" spans="3:8" x14ac:dyDescent="0.3">
      <c r="C917" s="74"/>
      <c r="D917" s="75"/>
      <c r="E917" s="75"/>
      <c r="G917" s="76"/>
      <c r="H917" s="76"/>
    </row>
    <row r="918" spans="3:8" x14ac:dyDescent="0.3">
      <c r="C918" s="74"/>
      <c r="D918" s="75"/>
      <c r="E918" s="75"/>
      <c r="G918" s="76"/>
      <c r="H918" s="76"/>
    </row>
    <row r="919" spans="3:8" x14ac:dyDescent="0.3">
      <c r="C919" s="74"/>
      <c r="D919" s="75"/>
      <c r="E919" s="75"/>
      <c r="G919" s="76"/>
      <c r="H919" s="76"/>
    </row>
    <row r="920" spans="3:8" x14ac:dyDescent="0.3">
      <c r="C920" s="74"/>
      <c r="D920" s="75"/>
      <c r="E920" s="75"/>
      <c r="G920" s="76"/>
      <c r="H920" s="76"/>
    </row>
    <row r="921" spans="3:8" x14ac:dyDescent="0.3">
      <c r="C921" s="74"/>
      <c r="D921" s="75"/>
      <c r="E921" s="75"/>
      <c r="G921" s="76"/>
      <c r="H921" s="76"/>
    </row>
    <row r="922" spans="3:8" x14ac:dyDescent="0.3">
      <c r="C922" s="74"/>
      <c r="D922" s="75"/>
      <c r="E922" s="75"/>
      <c r="G922" s="76"/>
      <c r="H922" s="76"/>
    </row>
    <row r="923" spans="3:8" x14ac:dyDescent="0.3">
      <c r="C923" s="74"/>
      <c r="D923" s="75"/>
      <c r="E923" s="75"/>
      <c r="G923" s="76"/>
      <c r="H923" s="76"/>
    </row>
    <row r="924" spans="3:8" x14ac:dyDescent="0.3">
      <c r="C924" s="74"/>
      <c r="D924" s="75"/>
      <c r="E924" s="75"/>
      <c r="G924" s="76"/>
      <c r="H924" s="76"/>
    </row>
    <row r="925" spans="3:8" x14ac:dyDescent="0.3">
      <c r="C925" s="74"/>
      <c r="D925" s="75"/>
      <c r="E925" s="75"/>
      <c r="G925" s="76"/>
      <c r="H925" s="76"/>
    </row>
    <row r="926" spans="3:8" x14ac:dyDescent="0.3">
      <c r="C926" s="74"/>
      <c r="D926" s="75"/>
      <c r="E926" s="75"/>
      <c r="G926" s="76"/>
      <c r="H926" s="76"/>
    </row>
    <row r="927" spans="3:8" x14ac:dyDescent="0.3">
      <c r="C927" s="74"/>
      <c r="D927" s="75"/>
      <c r="E927" s="75"/>
      <c r="G927" s="76"/>
      <c r="H927" s="76"/>
    </row>
    <row r="928" spans="3:8" x14ac:dyDescent="0.3">
      <c r="C928" s="74"/>
      <c r="D928" s="75"/>
      <c r="E928" s="75"/>
      <c r="G928" s="76"/>
      <c r="H928" s="76"/>
    </row>
    <row r="929" spans="3:8" x14ac:dyDescent="0.3">
      <c r="C929" s="74"/>
      <c r="D929" s="75"/>
      <c r="E929" s="75"/>
      <c r="G929" s="76"/>
      <c r="H929" s="76"/>
    </row>
  </sheetData>
  <pageMargins left="0.25" right="0.25" top="0.75" bottom="0.75" header="0.3" footer="0.3"/>
  <pageSetup paperSize="9" orientation="landscape" horizontalDpi="4294967293" vertic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N30"/>
  <sheetViews>
    <sheetView zoomScaleNormal="100" workbookViewId="0">
      <selection activeCell="B2" sqref="B2"/>
    </sheetView>
  </sheetViews>
  <sheetFormatPr defaultColWidth="9.109375" defaultRowHeight="14.4" x14ac:dyDescent="0.3"/>
  <cols>
    <col min="1" max="1" width="2.88671875" style="142" customWidth="1"/>
    <col min="2" max="2" width="9.6640625" style="139" customWidth="1"/>
    <col min="3" max="7" width="9.6640625" style="140" customWidth="1"/>
    <col min="8" max="14" width="9.6640625" style="142" customWidth="1"/>
    <col min="15" max="16384" width="9.109375" style="142"/>
  </cols>
  <sheetData>
    <row r="2" spans="2:14" ht="18" x14ac:dyDescent="0.35">
      <c r="B2" s="193" t="s">
        <v>149</v>
      </c>
      <c r="D2" s="141"/>
    </row>
    <row r="3" spans="2:14" x14ac:dyDescent="0.3">
      <c r="B3" s="194" t="s">
        <v>148</v>
      </c>
      <c r="C3" s="141"/>
    </row>
    <row r="4" spans="2:14" ht="15" thickBot="1" x14ac:dyDescent="0.35"/>
    <row r="5" spans="2:14" s="146" customFormat="1" x14ac:dyDescent="0.3">
      <c r="B5" s="143" t="s">
        <v>139</v>
      </c>
      <c r="C5" s="144">
        <v>10</v>
      </c>
      <c r="D5" s="144">
        <v>15</v>
      </c>
      <c r="E5" s="144">
        <v>20</v>
      </c>
      <c r="F5" s="144">
        <v>25</v>
      </c>
      <c r="G5" s="144">
        <v>30</v>
      </c>
      <c r="H5" s="144">
        <v>40</v>
      </c>
      <c r="I5" s="144">
        <v>50</v>
      </c>
      <c r="J5" s="144">
        <v>60</v>
      </c>
      <c r="K5" s="144">
        <v>70</v>
      </c>
      <c r="L5" s="144">
        <v>80</v>
      </c>
      <c r="M5" s="144">
        <v>90</v>
      </c>
      <c r="N5" s="145">
        <v>100</v>
      </c>
    </row>
    <row r="6" spans="2:14" x14ac:dyDescent="0.3">
      <c r="B6" s="147" t="s">
        <v>72</v>
      </c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9"/>
    </row>
    <row r="7" spans="2:14" x14ac:dyDescent="0.3">
      <c r="B7" s="150">
        <v>30</v>
      </c>
      <c r="C7" s="148">
        <f>+$B$7*C5</f>
        <v>300</v>
      </c>
      <c r="D7" s="148">
        <f t="shared" ref="D7:G7" si="0">+$B$7*D5</f>
        <v>450</v>
      </c>
      <c r="E7" s="148">
        <f t="shared" si="0"/>
        <v>600</v>
      </c>
      <c r="F7" s="148">
        <f t="shared" si="0"/>
        <v>750</v>
      </c>
      <c r="G7" s="148">
        <f t="shared" si="0"/>
        <v>900</v>
      </c>
      <c r="H7" s="148">
        <f t="shared" ref="H7:L7" si="1">+$B$7*H5</f>
        <v>1200</v>
      </c>
      <c r="I7" s="148">
        <f t="shared" si="1"/>
        <v>1500</v>
      </c>
      <c r="J7" s="148">
        <f t="shared" si="1"/>
        <v>1800</v>
      </c>
      <c r="K7" s="148">
        <f t="shared" si="1"/>
        <v>2100</v>
      </c>
      <c r="L7" s="148">
        <f t="shared" si="1"/>
        <v>2400</v>
      </c>
      <c r="M7" s="148">
        <f t="shared" ref="M7:N7" si="2">+$B$7*M5</f>
        <v>2700</v>
      </c>
      <c r="N7" s="149">
        <f t="shared" si="2"/>
        <v>3000</v>
      </c>
    </row>
    <row r="8" spans="2:14" x14ac:dyDescent="0.3">
      <c r="B8" s="150">
        <v>40</v>
      </c>
      <c r="C8" s="148">
        <f>+$B$8*C5</f>
        <v>400</v>
      </c>
      <c r="D8" s="148">
        <f t="shared" ref="D8:G8" si="3">+$B$8*D5</f>
        <v>600</v>
      </c>
      <c r="E8" s="148">
        <f t="shared" si="3"/>
        <v>800</v>
      </c>
      <c r="F8" s="148">
        <f t="shared" si="3"/>
        <v>1000</v>
      </c>
      <c r="G8" s="148">
        <f t="shared" si="3"/>
        <v>1200</v>
      </c>
      <c r="H8" s="148">
        <f t="shared" ref="H8:L8" si="4">+$B$8*H5</f>
        <v>1600</v>
      </c>
      <c r="I8" s="148">
        <f t="shared" si="4"/>
        <v>2000</v>
      </c>
      <c r="J8" s="148">
        <f t="shared" si="4"/>
        <v>2400</v>
      </c>
      <c r="K8" s="148">
        <f t="shared" si="4"/>
        <v>2800</v>
      </c>
      <c r="L8" s="148">
        <f t="shared" si="4"/>
        <v>3200</v>
      </c>
      <c r="M8" s="148">
        <f t="shared" ref="M8:N8" si="5">+$B$8*M5</f>
        <v>3600</v>
      </c>
      <c r="N8" s="149">
        <f t="shared" si="5"/>
        <v>4000</v>
      </c>
    </row>
    <row r="9" spans="2:14" x14ac:dyDescent="0.3">
      <c r="B9" s="150">
        <v>50</v>
      </c>
      <c r="C9" s="148">
        <f>+$B$9*C5</f>
        <v>500</v>
      </c>
      <c r="D9" s="148">
        <f t="shared" ref="D9:G9" si="6">+$B$9*D5</f>
        <v>750</v>
      </c>
      <c r="E9" s="148">
        <f t="shared" si="6"/>
        <v>1000</v>
      </c>
      <c r="F9" s="148">
        <f t="shared" si="6"/>
        <v>1250</v>
      </c>
      <c r="G9" s="148">
        <f t="shared" si="6"/>
        <v>1500</v>
      </c>
      <c r="H9" s="148">
        <f t="shared" ref="H9:L9" si="7">+$B$9*H5</f>
        <v>2000</v>
      </c>
      <c r="I9" s="148">
        <f t="shared" si="7"/>
        <v>2500</v>
      </c>
      <c r="J9" s="148">
        <f t="shared" si="7"/>
        <v>3000</v>
      </c>
      <c r="K9" s="148">
        <f t="shared" si="7"/>
        <v>3500</v>
      </c>
      <c r="L9" s="148">
        <f t="shared" si="7"/>
        <v>4000</v>
      </c>
      <c r="M9" s="148">
        <f t="shared" ref="M9:N9" si="8">+$B$9*M5</f>
        <v>4500</v>
      </c>
      <c r="N9" s="149">
        <f t="shared" si="8"/>
        <v>5000</v>
      </c>
    </row>
    <row r="10" spans="2:14" x14ac:dyDescent="0.3">
      <c r="B10" s="150">
        <v>60</v>
      </c>
      <c r="C10" s="148">
        <f>+$B$10*C5</f>
        <v>600</v>
      </c>
      <c r="D10" s="148">
        <f t="shared" ref="D10:G10" si="9">+$B$10*D5</f>
        <v>900</v>
      </c>
      <c r="E10" s="148">
        <f t="shared" si="9"/>
        <v>1200</v>
      </c>
      <c r="F10" s="148">
        <f t="shared" si="9"/>
        <v>1500</v>
      </c>
      <c r="G10" s="148">
        <f t="shared" si="9"/>
        <v>1800</v>
      </c>
      <c r="H10" s="148">
        <f t="shared" ref="H10:L10" si="10">+$B$10*H5</f>
        <v>2400</v>
      </c>
      <c r="I10" s="148">
        <f t="shared" si="10"/>
        <v>3000</v>
      </c>
      <c r="J10" s="148">
        <f t="shared" si="10"/>
        <v>3600</v>
      </c>
      <c r="K10" s="148">
        <f t="shared" si="10"/>
        <v>4200</v>
      </c>
      <c r="L10" s="148">
        <f t="shared" si="10"/>
        <v>4800</v>
      </c>
      <c r="M10" s="148">
        <f t="shared" ref="M10:N10" si="11">+$B$10*M5</f>
        <v>5400</v>
      </c>
      <c r="N10" s="149">
        <f t="shared" si="11"/>
        <v>6000</v>
      </c>
    </row>
    <row r="11" spans="2:14" x14ac:dyDescent="0.3">
      <c r="B11" s="150">
        <v>70</v>
      </c>
      <c r="C11" s="148">
        <f>+$B$11*C5</f>
        <v>700</v>
      </c>
      <c r="D11" s="148">
        <f t="shared" ref="D11:G11" si="12">+$B$11*D5</f>
        <v>1050</v>
      </c>
      <c r="E11" s="148">
        <f t="shared" si="12"/>
        <v>1400</v>
      </c>
      <c r="F11" s="148">
        <f t="shared" si="12"/>
        <v>1750</v>
      </c>
      <c r="G11" s="148">
        <f t="shared" si="12"/>
        <v>2100</v>
      </c>
      <c r="H11" s="148">
        <f t="shared" ref="H11:L11" si="13">+$B$11*H5</f>
        <v>2800</v>
      </c>
      <c r="I11" s="148">
        <f t="shared" si="13"/>
        <v>3500</v>
      </c>
      <c r="J11" s="148">
        <f t="shared" si="13"/>
        <v>4200</v>
      </c>
      <c r="K11" s="148">
        <f t="shared" si="13"/>
        <v>4900</v>
      </c>
      <c r="L11" s="148">
        <f t="shared" si="13"/>
        <v>5600</v>
      </c>
      <c r="M11" s="148">
        <f t="shared" ref="M11:N11" si="14">+$B$11*M5</f>
        <v>6300</v>
      </c>
      <c r="N11" s="149">
        <f t="shared" si="14"/>
        <v>7000</v>
      </c>
    </row>
    <row r="12" spans="2:14" x14ac:dyDescent="0.3">
      <c r="B12" s="150">
        <v>80</v>
      </c>
      <c r="C12" s="148">
        <f>+$B$12*C5</f>
        <v>800</v>
      </c>
      <c r="D12" s="148">
        <f t="shared" ref="D12:G12" si="15">+$B$12*D5</f>
        <v>1200</v>
      </c>
      <c r="E12" s="148">
        <f t="shared" si="15"/>
        <v>1600</v>
      </c>
      <c r="F12" s="148">
        <f t="shared" si="15"/>
        <v>2000</v>
      </c>
      <c r="G12" s="148">
        <f t="shared" si="15"/>
        <v>2400</v>
      </c>
      <c r="H12" s="148">
        <f t="shared" ref="H12:L12" si="16">+$B$12*H5</f>
        <v>3200</v>
      </c>
      <c r="I12" s="148">
        <f t="shared" si="16"/>
        <v>4000</v>
      </c>
      <c r="J12" s="148">
        <f t="shared" si="16"/>
        <v>4800</v>
      </c>
      <c r="K12" s="148">
        <f t="shared" si="16"/>
        <v>5600</v>
      </c>
      <c r="L12" s="148">
        <f t="shared" si="16"/>
        <v>6400</v>
      </c>
      <c r="M12" s="148">
        <f t="shared" ref="M12:N12" si="17">+$B$12*M5</f>
        <v>7200</v>
      </c>
      <c r="N12" s="149">
        <f t="shared" si="17"/>
        <v>8000</v>
      </c>
    </row>
    <row r="13" spans="2:14" x14ac:dyDescent="0.3">
      <c r="B13" s="150">
        <v>90</v>
      </c>
      <c r="C13" s="148">
        <f>+$B$13*C5</f>
        <v>900</v>
      </c>
      <c r="D13" s="148">
        <f t="shared" ref="D13:G13" si="18">+$B$13*D5</f>
        <v>1350</v>
      </c>
      <c r="E13" s="148">
        <f t="shared" si="18"/>
        <v>1800</v>
      </c>
      <c r="F13" s="148">
        <f t="shared" si="18"/>
        <v>2250</v>
      </c>
      <c r="G13" s="148">
        <f t="shared" si="18"/>
        <v>2700</v>
      </c>
      <c r="H13" s="148">
        <f t="shared" ref="H13:L13" si="19">+$B$13*H5</f>
        <v>3600</v>
      </c>
      <c r="I13" s="148">
        <f t="shared" si="19"/>
        <v>4500</v>
      </c>
      <c r="J13" s="148">
        <f t="shared" si="19"/>
        <v>5400</v>
      </c>
      <c r="K13" s="148">
        <f t="shared" si="19"/>
        <v>6300</v>
      </c>
      <c r="L13" s="148">
        <f t="shared" si="19"/>
        <v>7200</v>
      </c>
      <c r="M13" s="148">
        <f t="shared" ref="M13:N13" si="20">+$B$13*M5</f>
        <v>8100</v>
      </c>
      <c r="N13" s="149">
        <f t="shared" si="20"/>
        <v>9000</v>
      </c>
    </row>
    <row r="14" spans="2:14" x14ac:dyDescent="0.3">
      <c r="B14" s="150">
        <v>100</v>
      </c>
      <c r="C14" s="148">
        <f>+$B$14*C5</f>
        <v>1000</v>
      </c>
      <c r="D14" s="148">
        <f t="shared" ref="D14:G14" si="21">+$B$14*D5</f>
        <v>1500</v>
      </c>
      <c r="E14" s="148">
        <f t="shared" si="21"/>
        <v>2000</v>
      </c>
      <c r="F14" s="148">
        <f t="shared" si="21"/>
        <v>2500</v>
      </c>
      <c r="G14" s="148">
        <f t="shared" si="21"/>
        <v>3000</v>
      </c>
      <c r="H14" s="148">
        <f t="shared" ref="H14:L14" si="22">+$B$14*H5</f>
        <v>4000</v>
      </c>
      <c r="I14" s="148">
        <f t="shared" si="22"/>
        <v>5000</v>
      </c>
      <c r="J14" s="148">
        <f t="shared" si="22"/>
        <v>6000</v>
      </c>
      <c r="K14" s="148">
        <f t="shared" si="22"/>
        <v>7000</v>
      </c>
      <c r="L14" s="148">
        <f t="shared" si="22"/>
        <v>8000</v>
      </c>
      <c r="M14" s="148">
        <f t="shared" ref="M14:N14" si="23">+$B$14*M5</f>
        <v>9000</v>
      </c>
      <c r="N14" s="149">
        <f t="shared" si="23"/>
        <v>10000</v>
      </c>
    </row>
    <row r="15" spans="2:14" x14ac:dyDescent="0.3">
      <c r="B15" s="150">
        <v>110</v>
      </c>
      <c r="C15" s="148">
        <f>+$B$15*C5</f>
        <v>1100</v>
      </c>
      <c r="D15" s="148">
        <f t="shared" ref="D15:G15" si="24">+$B$15*D5</f>
        <v>1650</v>
      </c>
      <c r="E15" s="148">
        <f t="shared" si="24"/>
        <v>2200</v>
      </c>
      <c r="F15" s="148">
        <f t="shared" si="24"/>
        <v>2750</v>
      </c>
      <c r="G15" s="148">
        <f t="shared" si="24"/>
        <v>3300</v>
      </c>
      <c r="H15" s="148">
        <f t="shared" ref="H15:L15" si="25">+$B$15*H5</f>
        <v>4400</v>
      </c>
      <c r="I15" s="148">
        <f t="shared" si="25"/>
        <v>5500</v>
      </c>
      <c r="J15" s="148">
        <f t="shared" si="25"/>
        <v>6600</v>
      </c>
      <c r="K15" s="148">
        <f t="shared" si="25"/>
        <v>7700</v>
      </c>
      <c r="L15" s="148">
        <f t="shared" si="25"/>
        <v>8800</v>
      </c>
      <c r="M15" s="148">
        <f t="shared" ref="M15:N15" si="26">+$B$15*M5</f>
        <v>9900</v>
      </c>
      <c r="N15" s="149">
        <f t="shared" si="26"/>
        <v>11000</v>
      </c>
    </row>
    <row r="16" spans="2:14" ht="15" thickBot="1" x14ac:dyDescent="0.35">
      <c r="B16" s="151">
        <v>125</v>
      </c>
      <c r="C16" s="152">
        <f>+$B$16*C5</f>
        <v>1250</v>
      </c>
      <c r="D16" s="152">
        <f t="shared" ref="D16:G16" si="27">+$B$16*D5</f>
        <v>1875</v>
      </c>
      <c r="E16" s="152">
        <f t="shared" si="27"/>
        <v>2500</v>
      </c>
      <c r="F16" s="152">
        <f t="shared" si="27"/>
        <v>3125</v>
      </c>
      <c r="G16" s="152">
        <f t="shared" si="27"/>
        <v>3750</v>
      </c>
      <c r="H16" s="152">
        <f t="shared" ref="H16:L16" si="28">+$B$16*H5</f>
        <v>5000</v>
      </c>
      <c r="I16" s="152">
        <f t="shared" si="28"/>
        <v>6250</v>
      </c>
      <c r="J16" s="152">
        <f t="shared" si="28"/>
        <v>7500</v>
      </c>
      <c r="K16" s="152">
        <f t="shared" si="28"/>
        <v>8750</v>
      </c>
      <c r="L16" s="152">
        <f t="shared" si="28"/>
        <v>10000</v>
      </c>
      <c r="M16" s="152">
        <f t="shared" ref="M16:N16" si="29">+$B$16*M5</f>
        <v>11250</v>
      </c>
      <c r="N16" s="153">
        <f t="shared" si="29"/>
        <v>12500</v>
      </c>
    </row>
    <row r="17" spans="2:8" x14ac:dyDescent="0.3">
      <c r="B17" s="154"/>
      <c r="C17" s="155"/>
      <c r="D17" s="155"/>
      <c r="E17" s="155"/>
      <c r="F17" s="155"/>
      <c r="G17" s="155"/>
    </row>
    <row r="19" spans="2:8" x14ac:dyDescent="0.3">
      <c r="E19" s="192" t="s">
        <v>145</v>
      </c>
      <c r="F19" s="192" t="s">
        <v>144</v>
      </c>
      <c r="G19" s="192" t="s">
        <v>146</v>
      </c>
      <c r="H19" s="142" t="s">
        <v>0</v>
      </c>
    </row>
    <row r="20" spans="2:8" x14ac:dyDescent="0.3">
      <c r="B20" s="142"/>
      <c r="C20" s="142"/>
      <c r="D20" s="190" t="s">
        <v>141</v>
      </c>
      <c r="E20" s="191">
        <v>2400</v>
      </c>
      <c r="F20" s="196">
        <v>0</v>
      </c>
      <c r="G20" s="196">
        <v>0</v>
      </c>
    </row>
    <row r="21" spans="2:8" x14ac:dyDescent="0.3">
      <c r="B21" s="142"/>
      <c r="C21" s="142"/>
      <c r="D21" s="190" t="s">
        <v>140</v>
      </c>
      <c r="E21" s="191">
        <v>1609</v>
      </c>
      <c r="F21" s="196">
        <v>0</v>
      </c>
      <c r="G21" s="196">
        <v>0</v>
      </c>
    </row>
    <row r="22" spans="2:8" x14ac:dyDescent="0.3">
      <c r="B22" s="142"/>
      <c r="C22" s="142"/>
      <c r="D22" s="190" t="s">
        <v>143</v>
      </c>
      <c r="E22" s="191">
        <v>365</v>
      </c>
      <c r="F22" s="196">
        <v>0</v>
      </c>
      <c r="G22" s="196">
        <v>0</v>
      </c>
    </row>
    <row r="23" spans="2:8" x14ac:dyDescent="0.3">
      <c r="B23" s="142"/>
      <c r="C23" s="142"/>
      <c r="D23" s="190" t="s">
        <v>142</v>
      </c>
      <c r="E23" s="191">
        <f>+E20-E21-E22</f>
        <v>426</v>
      </c>
      <c r="F23" s="191">
        <f t="shared" ref="F23:G23" si="30">+F20-F21-F22</f>
        <v>0</v>
      </c>
      <c r="G23" s="191">
        <f t="shared" si="30"/>
        <v>0</v>
      </c>
    </row>
    <row r="24" spans="2:8" x14ac:dyDescent="0.3">
      <c r="B24" s="190"/>
    </row>
    <row r="25" spans="2:8" x14ac:dyDescent="0.3">
      <c r="B25" s="190"/>
    </row>
    <row r="26" spans="2:8" x14ac:dyDescent="0.3">
      <c r="B26" s="190"/>
    </row>
    <row r="27" spans="2:8" x14ac:dyDescent="0.3">
      <c r="B27" s="190"/>
    </row>
    <row r="28" spans="2:8" x14ac:dyDescent="0.3">
      <c r="B28" s="190"/>
    </row>
    <row r="29" spans="2:8" x14ac:dyDescent="0.3">
      <c r="B29" s="190"/>
    </row>
    <row r="30" spans="2:8" x14ac:dyDescent="0.3">
      <c r="B30" s="190"/>
    </row>
  </sheetData>
  <pageMargins left="0.7" right="0.7" top="0.75" bottom="0.75" header="0.3" footer="0.3"/>
  <pageSetup paperSize="9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Model</vt:lpstr>
      <vt:lpstr>vnos-podatkov</vt:lpstr>
      <vt:lpstr>večletna-zelišča_01</vt:lpstr>
      <vt:lpstr>večletna-zelišča_02</vt:lpstr>
      <vt:lpstr>enoletna-zelišča_03</vt:lpstr>
      <vt:lpstr>ekonomika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 Pavlovič (e-kontakt)</dc:creator>
  <cp:lastModifiedBy>Jolanda Persolja</cp:lastModifiedBy>
  <cp:lastPrinted>2024-08-22T09:01:00Z</cp:lastPrinted>
  <dcterms:created xsi:type="dcterms:W3CDTF">2023-04-17T12:58:20Z</dcterms:created>
  <dcterms:modified xsi:type="dcterms:W3CDTF">2024-08-26T11:57:21Z</dcterms:modified>
</cp:coreProperties>
</file>